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835" activeTab="0"/>
  </bookViews>
  <sheets>
    <sheet name="Ethnicity by Sex by Class" sheetId="1" r:id="rId1"/>
  </sheets>
  <definedNames/>
  <calcPr fullCalcOnLoad="1"/>
</workbook>
</file>

<file path=xl/sharedStrings.xml><?xml version="1.0" encoding="utf-8"?>
<sst xmlns="http://schemas.openxmlformats.org/spreadsheetml/2006/main" count="120" uniqueCount="24">
  <si>
    <t>Subtotals</t>
  </si>
  <si>
    <t>Total University</t>
  </si>
  <si>
    <t>White</t>
  </si>
  <si>
    <t>Female</t>
  </si>
  <si>
    <t>Male</t>
  </si>
  <si>
    <t>NRA: Non-Resident Alien</t>
  </si>
  <si>
    <t>Totals</t>
  </si>
  <si>
    <t>NRA*/ Unknown</t>
  </si>
  <si>
    <t>Graduate</t>
  </si>
  <si>
    <t>Undergraduate</t>
  </si>
  <si>
    <t>2010-11</t>
  </si>
  <si>
    <t>Two or More Races</t>
  </si>
  <si>
    <t>Asian</t>
  </si>
  <si>
    <t>Black / African American</t>
  </si>
  <si>
    <t>Hispanic / Latino</t>
  </si>
  <si>
    <t>American Indian / Alaska Native</t>
  </si>
  <si>
    <t>Native Hawaiian / Other Pac Isl</t>
  </si>
  <si>
    <t>Degrees Conferred by Ethnicity* by Sex</t>
  </si>
  <si>
    <t>2011-12</t>
  </si>
  <si>
    <t>2012-13</t>
  </si>
  <si>
    <t>*Beginning fall 2010, there were changes in federal reporting requirements for identifying race and ethnicity.  The category “Two or More Races” was added and Filipinos are now reported within the broader “Asian” category.</t>
  </si>
  <si>
    <t>2013-14</t>
  </si>
  <si>
    <t>2014-15</t>
  </si>
  <si>
    <t>2010-11 to 2014-15</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</si>
</sst>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38">
    <font>
      <sz val="10"/>
      <name val="Arial"/>
      <family val="0"/>
    </font>
    <font>
      <sz val="8"/>
      <name val="Arial"/>
      <family val="2"/>
    </font>
    <font>
      <b/>
      <sz val="10"/>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style="medium"/>
      <right style="medium"/>
      <top>
        <color indexed="63"/>
      </top>
      <bottom style="thin"/>
    </border>
    <border>
      <left style="medium"/>
      <right style="medium"/>
      <top>
        <color indexed="63"/>
      </top>
      <bottom style="medium"/>
    </border>
    <border>
      <left>
        <color indexed="63"/>
      </left>
      <right>
        <color indexed="63"/>
      </right>
      <top style="thin"/>
      <bottom>
        <color indexed="63"/>
      </bottom>
    </border>
    <border>
      <left style="medium"/>
      <right>
        <color indexed="63"/>
      </right>
      <top>
        <color indexed="63"/>
      </top>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color indexed="63"/>
      </right>
      <top>
        <color indexed="63"/>
      </top>
      <bottom style="medium"/>
    </border>
    <border>
      <left style="medium"/>
      <right style="medium"/>
      <top style="medium"/>
      <bottom>
        <color indexed="63"/>
      </bottom>
    </border>
    <border>
      <left style="medium"/>
      <right style="medium"/>
      <top style="thin"/>
      <bottom>
        <color indexed="63"/>
      </bottom>
    </border>
    <border>
      <left style="medium"/>
      <right style="medium"/>
      <top style="double"/>
      <bottom>
        <color indexed="63"/>
      </bottom>
    </border>
    <border>
      <left style="medium"/>
      <right>
        <color indexed="63"/>
      </right>
      <top>
        <color indexed="63"/>
      </top>
      <bottom style="medium"/>
    </border>
    <border>
      <left>
        <color indexed="63"/>
      </left>
      <right>
        <color indexed="63"/>
      </right>
      <top style="double"/>
      <bottom>
        <color indexed="63"/>
      </bottom>
    </border>
    <border>
      <left>
        <color indexed="63"/>
      </left>
      <right style="medium"/>
      <top style="double"/>
      <bottom>
        <color indexed="63"/>
      </bottom>
    </border>
    <border>
      <left>
        <color indexed="63"/>
      </left>
      <right>
        <color indexed="63"/>
      </right>
      <top>
        <color indexed="63"/>
      </top>
      <bottom style="thin"/>
    </border>
    <border>
      <left>
        <color indexed="63"/>
      </left>
      <right style="medium"/>
      <top>
        <color indexed="63"/>
      </top>
      <bottom style="medium"/>
    </border>
    <border>
      <left style="medium"/>
      <right>
        <color indexed="63"/>
      </right>
      <top style="double"/>
      <bottom>
        <color indexed="63"/>
      </bottom>
    </border>
    <border>
      <left style="medium"/>
      <right>
        <color indexed="63"/>
      </right>
      <top style="medium"/>
      <bottom style="double"/>
    </border>
    <border>
      <left>
        <color indexed="63"/>
      </left>
      <right style="medium"/>
      <top style="medium"/>
      <bottom style="double"/>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thin"/>
      <right>
        <color indexed="63"/>
      </right>
      <top style="medium"/>
      <bottom style="thin"/>
    </border>
    <border>
      <left style="medium"/>
      <right style="thin"/>
      <top style="medium"/>
      <bottom style="double"/>
    </border>
    <border>
      <left style="thin"/>
      <right style="medium"/>
      <top style="medium"/>
      <bottom style="double"/>
    </border>
    <border>
      <left style="medium"/>
      <right style="thin"/>
      <top style="medium"/>
      <bottom style="thin"/>
    </border>
    <border>
      <left style="thin"/>
      <right style="medium"/>
      <top style="medium"/>
      <bottom style="thin"/>
    </border>
    <border>
      <left style="medium"/>
      <right>
        <color indexed="63"/>
      </right>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72">
    <xf numFmtId="0" fontId="0" fillId="0" borderId="0" xfId="0" applyAlignment="1">
      <alignment/>
    </xf>
    <xf numFmtId="3" fontId="0" fillId="0" borderId="0" xfId="0" applyNumberFormat="1" applyAlignment="1">
      <alignment/>
    </xf>
    <xf numFmtId="0" fontId="2" fillId="0" borderId="0" xfId="0" applyFont="1" applyAlignment="1">
      <alignment horizontal="center"/>
    </xf>
    <xf numFmtId="0" fontId="0" fillId="0" borderId="0" xfId="0" applyAlignment="1">
      <alignment horizontal="left"/>
    </xf>
    <xf numFmtId="165" fontId="2" fillId="0" borderId="0" xfId="0" applyNumberFormat="1" applyFont="1" applyBorder="1" applyAlignment="1">
      <alignment/>
    </xf>
    <xf numFmtId="0" fontId="2" fillId="0" borderId="0" xfId="0" applyFont="1" applyBorder="1" applyAlignment="1">
      <alignment horizontal="left"/>
    </xf>
    <xf numFmtId="0" fontId="0" fillId="0" borderId="10" xfId="0" applyFont="1" applyBorder="1" applyAlignment="1">
      <alignment horizontal="left"/>
    </xf>
    <xf numFmtId="0" fontId="0" fillId="0" borderId="11" xfId="0" applyFont="1" applyBorder="1" applyAlignment="1">
      <alignment horizontal="left"/>
    </xf>
    <xf numFmtId="0" fontId="0" fillId="0" borderId="12" xfId="0" applyFont="1" applyBorder="1" applyAlignment="1">
      <alignment horizontal="left"/>
    </xf>
    <xf numFmtId="3" fontId="0" fillId="0" borderId="0" xfId="0" applyNumberFormat="1" applyFont="1" applyBorder="1" applyAlignment="1">
      <alignment horizontal="right"/>
    </xf>
    <xf numFmtId="3" fontId="0" fillId="0" borderId="13" xfId="0" applyNumberFormat="1" applyFont="1" applyBorder="1" applyAlignment="1">
      <alignment horizontal="right"/>
    </xf>
    <xf numFmtId="3" fontId="0" fillId="0" borderId="14" xfId="0" applyNumberFormat="1" applyFont="1" applyBorder="1" applyAlignment="1">
      <alignment horizontal="right"/>
    </xf>
    <xf numFmtId="3" fontId="0" fillId="0" borderId="15" xfId="0" applyNumberFormat="1" applyFont="1" applyBorder="1" applyAlignment="1">
      <alignment/>
    </xf>
    <xf numFmtId="3" fontId="0" fillId="0" borderId="16" xfId="0" applyNumberFormat="1" applyFont="1" applyBorder="1" applyAlignment="1">
      <alignment/>
    </xf>
    <xf numFmtId="164" fontId="0" fillId="0" borderId="17" xfId="57" applyNumberFormat="1" applyFont="1" applyBorder="1" applyAlignment="1">
      <alignment horizontal="right"/>
    </xf>
    <xf numFmtId="164" fontId="0" fillId="0" borderId="18" xfId="57" applyNumberFormat="1" applyFont="1" applyBorder="1" applyAlignment="1">
      <alignment horizontal="right"/>
    </xf>
    <xf numFmtId="164" fontId="0" fillId="0" borderId="19" xfId="57" applyNumberFormat="1" applyFont="1" applyBorder="1" applyAlignment="1">
      <alignment horizontal="right"/>
    </xf>
    <xf numFmtId="164" fontId="0" fillId="0" borderId="20" xfId="57" applyNumberFormat="1" applyFont="1" applyBorder="1" applyAlignment="1">
      <alignment/>
    </xf>
    <xf numFmtId="164" fontId="0" fillId="0" borderId="0" xfId="57" applyNumberFormat="1" applyFont="1" applyBorder="1" applyAlignment="1">
      <alignment/>
    </xf>
    <xf numFmtId="164" fontId="0" fillId="0" borderId="21" xfId="57" applyNumberFormat="1" applyFont="1" applyBorder="1" applyAlignment="1">
      <alignment/>
    </xf>
    <xf numFmtId="164" fontId="0" fillId="0" borderId="18" xfId="57" applyNumberFormat="1" applyFont="1" applyBorder="1" applyAlignment="1">
      <alignment/>
    </xf>
    <xf numFmtId="164" fontId="0" fillId="0" borderId="19" xfId="57" applyNumberFormat="1" applyFont="1" applyBorder="1" applyAlignment="1">
      <alignment/>
    </xf>
    <xf numFmtId="0" fontId="2" fillId="0" borderId="0" xfId="0" applyFont="1" applyAlignment="1">
      <alignment horizontal="center" wrapText="1"/>
    </xf>
    <xf numFmtId="0" fontId="2" fillId="0" borderId="0" xfId="0" applyFont="1" applyBorder="1" applyAlignment="1">
      <alignment wrapText="1"/>
    </xf>
    <xf numFmtId="0" fontId="0" fillId="0" borderId="14" xfId="0" applyFont="1" applyBorder="1" applyAlignment="1">
      <alignment wrapText="1"/>
    </xf>
    <xf numFmtId="0" fontId="0" fillId="0" borderId="0" xfId="0" applyFont="1" applyAlignment="1">
      <alignment wrapText="1"/>
    </xf>
    <xf numFmtId="0" fontId="0" fillId="0" borderId="0" xfId="0" applyAlignment="1">
      <alignment wrapText="1"/>
    </xf>
    <xf numFmtId="0" fontId="0" fillId="0" borderId="12" xfId="0" applyFont="1" applyBorder="1" applyAlignment="1">
      <alignment vertical="center" wrapText="1"/>
    </xf>
    <xf numFmtId="3" fontId="0" fillId="0" borderId="22" xfId="0" applyNumberFormat="1" applyFont="1" applyBorder="1" applyAlignment="1">
      <alignment/>
    </xf>
    <xf numFmtId="164" fontId="0" fillId="0" borderId="23" xfId="57" applyNumberFormat="1" applyFont="1" applyBorder="1" applyAlignment="1">
      <alignment/>
    </xf>
    <xf numFmtId="0" fontId="0" fillId="0" borderId="24" xfId="0" applyFont="1" applyBorder="1" applyAlignment="1">
      <alignment horizontal="left"/>
    </xf>
    <xf numFmtId="0" fontId="0" fillId="0" borderId="13" xfId="0" applyFont="1" applyBorder="1" applyAlignment="1">
      <alignment wrapText="1"/>
    </xf>
    <xf numFmtId="0" fontId="0" fillId="0" borderId="13" xfId="0" applyFont="1" applyBorder="1" applyAlignment="1">
      <alignment horizontal="left"/>
    </xf>
    <xf numFmtId="0" fontId="2" fillId="0" borderId="14" xfId="0" applyFont="1" applyBorder="1" applyAlignment="1">
      <alignment wrapText="1"/>
    </xf>
    <xf numFmtId="0" fontId="0" fillId="0" borderId="25" xfId="0" applyFont="1" applyBorder="1" applyAlignment="1">
      <alignment horizontal="left"/>
    </xf>
    <xf numFmtId="0" fontId="0" fillId="0" borderId="26" xfId="0" applyFont="1" applyBorder="1" applyAlignment="1">
      <alignment horizontal="left"/>
    </xf>
    <xf numFmtId="9" fontId="2" fillId="0" borderId="0" xfId="57" applyFont="1" applyBorder="1" applyAlignment="1">
      <alignment/>
    </xf>
    <xf numFmtId="9" fontId="0" fillId="0" borderId="13" xfId="57" applyFont="1" applyBorder="1" applyAlignment="1">
      <alignment horizontal="right"/>
    </xf>
    <xf numFmtId="3" fontId="0" fillId="0" borderId="27" xfId="0" applyNumberFormat="1" applyFont="1" applyBorder="1" applyAlignment="1">
      <alignment horizontal="right"/>
    </xf>
    <xf numFmtId="3" fontId="0" fillId="0" borderId="28" xfId="0" applyNumberFormat="1" applyFont="1" applyBorder="1" applyAlignment="1">
      <alignment/>
    </xf>
    <xf numFmtId="164" fontId="0" fillId="0" borderId="29" xfId="57" applyNumberFormat="1" applyFont="1" applyBorder="1" applyAlignment="1">
      <alignment/>
    </xf>
    <xf numFmtId="3" fontId="0" fillId="0" borderId="0" xfId="0" applyNumberFormat="1" applyFont="1" applyBorder="1" applyAlignment="1">
      <alignment/>
    </xf>
    <xf numFmtId="3" fontId="0" fillId="0" borderId="30" xfId="0" applyNumberFormat="1" applyFont="1" applyBorder="1" applyAlignment="1">
      <alignment/>
    </xf>
    <xf numFmtId="164" fontId="0" fillId="0" borderId="31" xfId="57" applyNumberFormat="1" applyFont="1" applyBorder="1" applyAlignment="1">
      <alignment/>
    </xf>
    <xf numFmtId="0" fontId="0" fillId="0" borderId="20" xfId="0" applyFont="1" applyBorder="1" applyAlignment="1">
      <alignment wrapText="1"/>
    </xf>
    <xf numFmtId="0" fontId="0" fillId="0" borderId="0" xfId="0" applyFont="1" applyBorder="1" applyAlignment="1">
      <alignment wrapText="1"/>
    </xf>
    <xf numFmtId="3" fontId="0" fillId="0" borderId="32" xfId="0" applyNumberFormat="1" applyFont="1" applyBorder="1" applyAlignment="1">
      <alignment/>
    </xf>
    <xf numFmtId="3" fontId="0" fillId="0" borderId="14" xfId="0" applyNumberFormat="1" applyFont="1" applyBorder="1" applyAlignment="1">
      <alignment/>
    </xf>
    <xf numFmtId="0" fontId="0" fillId="0" borderId="0" xfId="0" applyFont="1" applyBorder="1" applyAlignment="1">
      <alignment horizontal="center" wrapText="1"/>
    </xf>
    <xf numFmtId="0" fontId="2" fillId="0" borderId="0" xfId="0" applyFont="1" applyAlignment="1">
      <alignment horizontal="center"/>
    </xf>
    <xf numFmtId="0" fontId="2" fillId="0" borderId="33" xfId="0" applyFont="1" applyBorder="1" applyAlignment="1">
      <alignment horizontal="center" wrapText="1"/>
    </xf>
    <xf numFmtId="0" fontId="2" fillId="0" borderId="34" xfId="0" applyFont="1" applyBorder="1" applyAlignment="1">
      <alignment horizontal="center" wrapText="1"/>
    </xf>
    <xf numFmtId="0" fontId="2" fillId="0" borderId="26" xfId="0" applyFont="1" applyBorder="1" applyAlignment="1">
      <alignment horizontal="left" wrapText="1"/>
    </xf>
    <xf numFmtId="0" fontId="2" fillId="0" borderId="10" xfId="0" applyFont="1" applyBorder="1" applyAlignment="1">
      <alignment horizontal="left" wrapText="1"/>
    </xf>
    <xf numFmtId="0" fontId="2" fillId="0" borderId="25" xfId="0" applyFont="1" applyBorder="1" applyAlignment="1">
      <alignment horizontal="left" wrapText="1"/>
    </xf>
    <xf numFmtId="0" fontId="2" fillId="0" borderId="24" xfId="0" applyFont="1" applyBorder="1" applyAlignment="1">
      <alignment horizontal="left" wrapText="1"/>
    </xf>
    <xf numFmtId="0" fontId="3" fillId="0" borderId="0" xfId="0" applyFont="1" applyAlignment="1">
      <alignment horizontal="center"/>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wrapText="1"/>
    </xf>
    <xf numFmtId="0" fontId="2" fillId="0" borderId="38" xfId="0" applyFont="1" applyBorder="1" applyAlignment="1">
      <alignment horizontal="center" wrapText="1"/>
    </xf>
    <xf numFmtId="0" fontId="2" fillId="0" borderId="39"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42" xfId="0" applyFont="1" applyBorder="1" applyAlignment="1">
      <alignment horizontal="center" wrapText="1"/>
    </xf>
    <xf numFmtId="0" fontId="2" fillId="0" borderId="43" xfId="0" applyFont="1" applyBorder="1" applyAlignment="1">
      <alignment horizontal="center" wrapText="1"/>
    </xf>
    <xf numFmtId="0" fontId="2" fillId="0" borderId="44" xfId="0" applyFont="1" applyBorder="1" applyAlignment="1">
      <alignment horizontal="center" wrapText="1"/>
    </xf>
    <xf numFmtId="0" fontId="2" fillId="0" borderId="2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45" xfId="0" applyFont="1" applyBorder="1" applyAlignment="1">
      <alignment horizontal="center" wrapText="1"/>
    </xf>
    <xf numFmtId="0" fontId="0" fillId="0" borderId="0" xfId="0" applyFont="1" applyBorder="1" applyAlignment="1">
      <alignment horizontal="left" wrapText="1"/>
    </xf>
    <xf numFmtId="0" fontId="1" fillId="0" borderId="20" xfId="0"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81"/>
  <sheetViews>
    <sheetView tabSelected="1" zoomScaleSheetLayoutView="100" zoomScalePageLayoutView="0" workbookViewId="0" topLeftCell="A1">
      <selection activeCell="A16" sqref="A16:B16"/>
    </sheetView>
  </sheetViews>
  <sheetFormatPr defaultColWidth="9.140625" defaultRowHeight="12.75"/>
  <cols>
    <col min="1" max="1" width="19.7109375" style="26" bestFit="1" customWidth="1"/>
    <col min="2" max="2" width="9.8515625" style="3" bestFit="1" customWidth="1"/>
    <col min="3" max="3" width="5.140625" style="1" bestFit="1" customWidth="1"/>
    <col min="4" max="4" width="7.57421875" style="1" bestFit="1" customWidth="1"/>
    <col min="5" max="5" width="5.140625" style="1" bestFit="1" customWidth="1"/>
    <col min="6" max="6" width="7.57421875" style="1" bestFit="1" customWidth="1"/>
    <col min="7" max="7" width="5.140625" style="1" bestFit="1" customWidth="1"/>
    <col min="8" max="8" width="7.57421875" style="1" bestFit="1" customWidth="1"/>
    <col min="9" max="9" width="5.140625" style="1" bestFit="1" customWidth="1"/>
    <col min="10" max="10" width="7.57421875" style="1" bestFit="1" customWidth="1"/>
    <col min="11" max="11" width="6.28125" style="1" bestFit="1" customWidth="1"/>
    <col min="12" max="12" width="7.57421875" style="1" bestFit="1" customWidth="1"/>
    <col min="13" max="13" width="5.140625" style="0" bestFit="1" customWidth="1"/>
    <col min="14" max="14" width="7.57421875" style="0" bestFit="1" customWidth="1"/>
    <col min="15" max="15" width="6.8515625" style="0" bestFit="1" customWidth="1"/>
    <col min="16" max="16" width="7.57421875" style="0" bestFit="1" customWidth="1"/>
    <col min="17" max="17" width="5.140625" style="0" bestFit="1" customWidth="1"/>
    <col min="18" max="18" width="7.57421875" style="0" bestFit="1" customWidth="1"/>
    <col min="19" max="19" width="6.8515625" style="0" bestFit="1" customWidth="1"/>
    <col min="20" max="20" width="7.57421875" style="0" bestFit="1" customWidth="1"/>
  </cols>
  <sheetData>
    <row r="1" spans="1:20" ht="18">
      <c r="A1" s="56" t="s">
        <v>17</v>
      </c>
      <c r="B1" s="56"/>
      <c r="C1" s="56"/>
      <c r="D1" s="56"/>
      <c r="E1" s="56"/>
      <c r="F1" s="56"/>
      <c r="G1" s="56"/>
      <c r="H1" s="56"/>
      <c r="I1" s="56"/>
      <c r="J1" s="56"/>
      <c r="K1" s="56"/>
      <c r="L1" s="56"/>
      <c r="M1" s="56"/>
      <c r="N1" s="56"/>
      <c r="O1" s="56"/>
      <c r="P1" s="56"/>
      <c r="Q1" s="56"/>
      <c r="R1" s="56"/>
      <c r="S1" s="56"/>
      <c r="T1" s="56"/>
    </row>
    <row r="2" spans="1:20" ht="12.75">
      <c r="A2" s="49" t="s">
        <v>23</v>
      </c>
      <c r="B2" s="49"/>
      <c r="C2" s="49"/>
      <c r="D2" s="49"/>
      <c r="E2" s="49"/>
      <c r="F2" s="49"/>
      <c r="G2" s="49"/>
      <c r="H2" s="49"/>
      <c r="I2" s="49"/>
      <c r="J2" s="49"/>
      <c r="K2" s="49"/>
      <c r="L2" s="49"/>
      <c r="M2" s="49"/>
      <c r="N2" s="49"/>
      <c r="O2" s="49"/>
      <c r="P2" s="49"/>
      <c r="Q2" s="49"/>
      <c r="R2" s="49"/>
      <c r="S2" s="49"/>
      <c r="T2" s="49"/>
    </row>
    <row r="3" spans="1:20" ht="12" customHeight="1" thickBot="1">
      <c r="A3" s="2"/>
      <c r="B3" s="2"/>
      <c r="C3" s="2"/>
      <c r="D3" s="2"/>
      <c r="E3" s="2"/>
      <c r="F3" s="2"/>
      <c r="G3" s="2"/>
      <c r="H3" s="2"/>
      <c r="I3" s="2"/>
      <c r="J3" s="2"/>
      <c r="K3" s="2"/>
      <c r="L3" s="2"/>
      <c r="M3" s="2"/>
      <c r="N3" s="2"/>
      <c r="O3" s="2"/>
      <c r="P3" s="2"/>
      <c r="Q3" s="2"/>
      <c r="R3" s="2"/>
      <c r="S3" s="2"/>
      <c r="T3" s="2"/>
    </row>
    <row r="4" spans="1:20" ht="56.25" customHeight="1" thickBot="1">
      <c r="A4" s="57" t="s">
        <v>22</v>
      </c>
      <c r="B4" s="58"/>
      <c r="C4" s="50" t="s">
        <v>13</v>
      </c>
      <c r="D4" s="51"/>
      <c r="E4" s="50" t="s">
        <v>2</v>
      </c>
      <c r="F4" s="51"/>
      <c r="G4" s="50" t="s">
        <v>12</v>
      </c>
      <c r="H4" s="51"/>
      <c r="I4" s="50" t="s">
        <v>16</v>
      </c>
      <c r="J4" s="51"/>
      <c r="K4" s="50" t="s">
        <v>14</v>
      </c>
      <c r="L4" s="51"/>
      <c r="M4" s="50" t="s">
        <v>15</v>
      </c>
      <c r="N4" s="51"/>
      <c r="O4" s="50" t="s">
        <v>11</v>
      </c>
      <c r="P4" s="51"/>
      <c r="Q4" s="50" t="s">
        <v>7</v>
      </c>
      <c r="R4" s="51"/>
      <c r="S4" s="50" t="s">
        <v>6</v>
      </c>
      <c r="T4" s="51"/>
    </row>
    <row r="5" spans="1:20" ht="19.5" customHeight="1" thickTop="1">
      <c r="A5" s="52" t="s">
        <v>9</v>
      </c>
      <c r="B5" s="35" t="s">
        <v>4</v>
      </c>
      <c r="C5" s="39">
        <v>112</v>
      </c>
      <c r="D5" s="40">
        <f>C5/C7</f>
        <v>0.28</v>
      </c>
      <c r="E5" s="39">
        <v>105</v>
      </c>
      <c r="F5" s="40">
        <f>E5/E7</f>
        <v>0.3333333333333333</v>
      </c>
      <c r="G5" s="39">
        <v>108</v>
      </c>
      <c r="H5" s="40">
        <f>G5/G7</f>
        <v>0.38434163701067614</v>
      </c>
      <c r="I5" s="39">
        <v>7</v>
      </c>
      <c r="J5" s="40">
        <f>I5/I7</f>
        <v>0.6363636363636364</v>
      </c>
      <c r="K5" s="39">
        <v>384</v>
      </c>
      <c r="L5" s="40">
        <f>K5/K7</f>
        <v>0.3163097199341021</v>
      </c>
      <c r="M5" s="39">
        <v>3</v>
      </c>
      <c r="N5" s="40">
        <f>M5/M7</f>
        <v>0.375</v>
      </c>
      <c r="O5" s="39">
        <v>24</v>
      </c>
      <c r="P5" s="40">
        <f>O5/O7</f>
        <v>0.3870967741935484</v>
      </c>
      <c r="Q5" s="39">
        <v>111</v>
      </c>
      <c r="R5" s="40">
        <f>Q5/Q7</f>
        <v>0.38408304498269896</v>
      </c>
      <c r="S5" s="46">
        <f>SUM(C5,E5,G5,I5,K5,M5,O5,Q5)</f>
        <v>854</v>
      </c>
      <c r="T5" s="40">
        <f>S5/S7</f>
        <v>0.3310077519379845</v>
      </c>
    </row>
    <row r="6" spans="1:20" ht="19.5" customHeight="1">
      <c r="A6" s="53"/>
      <c r="B6" s="6" t="s">
        <v>3</v>
      </c>
      <c r="C6" s="41">
        <v>288</v>
      </c>
      <c r="D6" s="20">
        <f>C6/C7</f>
        <v>0.72</v>
      </c>
      <c r="E6" s="41">
        <v>210</v>
      </c>
      <c r="F6" s="20">
        <f>E6/E7</f>
        <v>0.6666666666666666</v>
      </c>
      <c r="G6" s="41">
        <v>173</v>
      </c>
      <c r="H6" s="20">
        <f>G6/G7</f>
        <v>0.6156583629893239</v>
      </c>
      <c r="I6" s="41">
        <v>4</v>
      </c>
      <c r="J6" s="20">
        <f>I6/I7</f>
        <v>0.36363636363636365</v>
      </c>
      <c r="K6" s="41">
        <v>830</v>
      </c>
      <c r="L6" s="20">
        <f>K6/K7</f>
        <v>0.6836902800658978</v>
      </c>
      <c r="M6" s="41">
        <v>5</v>
      </c>
      <c r="N6" s="20">
        <f>M6/M7</f>
        <v>0.625</v>
      </c>
      <c r="O6" s="41">
        <v>38</v>
      </c>
      <c r="P6" s="20">
        <f>O6/O7</f>
        <v>0.6129032258064516</v>
      </c>
      <c r="Q6" s="41">
        <v>178</v>
      </c>
      <c r="R6" s="20">
        <f>Q6/Q7</f>
        <v>0.615916955017301</v>
      </c>
      <c r="S6" s="13">
        <f>SUM(C6,E6,G6,I6,K6,M6,O6,Q6)</f>
        <v>1726</v>
      </c>
      <c r="T6" s="20">
        <f>S6/S7</f>
        <v>0.6689922480620155</v>
      </c>
    </row>
    <row r="7" spans="1:20" ht="19.5" customHeight="1">
      <c r="A7" s="33"/>
      <c r="B7" s="7" t="s">
        <v>0</v>
      </c>
      <c r="C7" s="42">
        <f aca="true" t="shared" si="0" ref="C7:T7">SUM(C5:C6)</f>
        <v>400</v>
      </c>
      <c r="D7" s="21">
        <f t="shared" si="0"/>
        <v>1</v>
      </c>
      <c r="E7" s="42">
        <f t="shared" si="0"/>
        <v>315</v>
      </c>
      <c r="F7" s="21">
        <f t="shared" si="0"/>
        <v>1</v>
      </c>
      <c r="G7" s="42">
        <f t="shared" si="0"/>
        <v>281</v>
      </c>
      <c r="H7" s="21">
        <f t="shared" si="0"/>
        <v>1</v>
      </c>
      <c r="I7" s="42">
        <f t="shared" si="0"/>
        <v>11</v>
      </c>
      <c r="J7" s="21">
        <f t="shared" si="0"/>
        <v>1</v>
      </c>
      <c r="K7" s="42">
        <f t="shared" si="0"/>
        <v>1214</v>
      </c>
      <c r="L7" s="21">
        <f t="shared" si="0"/>
        <v>1</v>
      </c>
      <c r="M7" s="42">
        <f t="shared" si="0"/>
        <v>8</v>
      </c>
      <c r="N7" s="21">
        <f t="shared" si="0"/>
        <v>1</v>
      </c>
      <c r="O7" s="42">
        <f t="shared" si="0"/>
        <v>62</v>
      </c>
      <c r="P7" s="21">
        <f t="shared" si="0"/>
        <v>1</v>
      </c>
      <c r="Q7" s="42">
        <f t="shared" si="0"/>
        <v>289</v>
      </c>
      <c r="R7" s="21">
        <f t="shared" si="0"/>
        <v>1</v>
      </c>
      <c r="S7" s="47">
        <f t="shared" si="0"/>
        <v>2580</v>
      </c>
      <c r="T7" s="21">
        <f t="shared" si="0"/>
        <v>1</v>
      </c>
    </row>
    <row r="8" spans="1:20" ht="19.5" customHeight="1">
      <c r="A8" s="23"/>
      <c r="B8" s="5"/>
      <c r="C8" s="4"/>
      <c r="D8" s="36"/>
      <c r="E8" s="4"/>
      <c r="F8" s="36"/>
      <c r="G8" s="4"/>
      <c r="H8" s="36"/>
      <c r="I8" s="4"/>
      <c r="J8" s="36"/>
      <c r="K8" s="4"/>
      <c r="L8" s="36"/>
      <c r="M8" s="4"/>
      <c r="N8" s="36"/>
      <c r="O8" s="4"/>
      <c r="P8" s="36"/>
      <c r="Q8" s="4"/>
      <c r="R8" s="36"/>
      <c r="S8" s="4"/>
      <c r="T8" s="36"/>
    </row>
    <row r="9" spans="1:20" ht="19.5" customHeight="1">
      <c r="A9" s="54" t="s">
        <v>8</v>
      </c>
      <c r="B9" s="34" t="s">
        <v>4</v>
      </c>
      <c r="C9" s="10">
        <v>33</v>
      </c>
      <c r="D9" s="14">
        <f>C9/C11</f>
        <v>0.29464285714285715</v>
      </c>
      <c r="E9" s="10">
        <v>84</v>
      </c>
      <c r="F9" s="14">
        <f>E9/E11</f>
        <v>0.3387096774193548</v>
      </c>
      <c r="G9" s="10">
        <v>24</v>
      </c>
      <c r="H9" s="14">
        <f>G9/G11</f>
        <v>0.2696629213483146</v>
      </c>
      <c r="I9" s="10">
        <v>0</v>
      </c>
      <c r="J9" s="14">
        <v>0</v>
      </c>
      <c r="K9" s="10">
        <v>57</v>
      </c>
      <c r="L9" s="14">
        <f>K9/K11</f>
        <v>0.285</v>
      </c>
      <c r="M9" s="10">
        <v>0</v>
      </c>
      <c r="N9" s="14">
        <f>M9/M11</f>
        <v>0</v>
      </c>
      <c r="O9" s="10">
        <v>5</v>
      </c>
      <c r="P9" s="14">
        <f>O9/O11</f>
        <v>0.20833333333333334</v>
      </c>
      <c r="Q9" s="10">
        <v>31</v>
      </c>
      <c r="R9" s="14">
        <f>Q9/Q11</f>
        <v>0.32978723404255317</v>
      </c>
      <c r="S9" s="28">
        <f>SUM(C9,E9,G9,I9,K9,M9,O9,Q9)</f>
        <v>234</v>
      </c>
      <c r="T9" s="14">
        <f>S9/S11</f>
        <v>0.3035019455252918</v>
      </c>
    </row>
    <row r="10" spans="1:20" ht="19.5" customHeight="1">
      <c r="A10" s="53"/>
      <c r="B10" s="6" t="s">
        <v>3</v>
      </c>
      <c r="C10" s="9">
        <v>79</v>
      </c>
      <c r="D10" s="15">
        <f>C10/C11</f>
        <v>0.7053571428571429</v>
      </c>
      <c r="E10" s="9">
        <v>164</v>
      </c>
      <c r="F10" s="15">
        <f>E10/E11</f>
        <v>0.6612903225806451</v>
      </c>
      <c r="G10" s="9">
        <v>65</v>
      </c>
      <c r="H10" s="15">
        <f>G10/G11</f>
        <v>0.7303370786516854</v>
      </c>
      <c r="I10" s="9">
        <v>3</v>
      </c>
      <c r="J10" s="15">
        <v>0</v>
      </c>
      <c r="K10" s="9">
        <v>143</v>
      </c>
      <c r="L10" s="15">
        <f>K10/K11</f>
        <v>0.715</v>
      </c>
      <c r="M10" s="9">
        <v>1</v>
      </c>
      <c r="N10" s="15">
        <f>M10/M11</f>
        <v>1</v>
      </c>
      <c r="O10" s="9">
        <v>19</v>
      </c>
      <c r="P10" s="15">
        <f>O10/O11</f>
        <v>0.7916666666666666</v>
      </c>
      <c r="Q10" s="9">
        <v>63</v>
      </c>
      <c r="R10" s="15">
        <f>Q10/Q11</f>
        <v>0.6702127659574468</v>
      </c>
      <c r="S10" s="13">
        <f>SUM(C10,E10,G10,I10,K10,M10,O10,Q10)</f>
        <v>537</v>
      </c>
      <c r="T10" s="15">
        <f>S10/S11</f>
        <v>0.6964980544747081</v>
      </c>
    </row>
    <row r="11" spans="1:20" ht="19.5" customHeight="1">
      <c r="A11" s="24"/>
      <c r="B11" s="7" t="s">
        <v>0</v>
      </c>
      <c r="C11" s="11">
        <f aca="true" t="shared" si="1" ref="C11:T11">SUM(C9:C10)</f>
        <v>112</v>
      </c>
      <c r="D11" s="16">
        <f t="shared" si="1"/>
        <v>1</v>
      </c>
      <c r="E11" s="11">
        <f t="shared" si="1"/>
        <v>248</v>
      </c>
      <c r="F11" s="16">
        <f t="shared" si="1"/>
        <v>1</v>
      </c>
      <c r="G11" s="11">
        <f t="shared" si="1"/>
        <v>89</v>
      </c>
      <c r="H11" s="16">
        <f t="shared" si="1"/>
        <v>1</v>
      </c>
      <c r="I11" s="11">
        <f t="shared" si="1"/>
        <v>3</v>
      </c>
      <c r="J11" s="16">
        <f t="shared" si="1"/>
        <v>0</v>
      </c>
      <c r="K11" s="11">
        <f t="shared" si="1"/>
        <v>200</v>
      </c>
      <c r="L11" s="16">
        <f t="shared" si="1"/>
        <v>1</v>
      </c>
      <c r="M11" s="11">
        <f t="shared" si="1"/>
        <v>1</v>
      </c>
      <c r="N11" s="16">
        <f t="shared" si="1"/>
        <v>1</v>
      </c>
      <c r="O11" s="11">
        <f t="shared" si="1"/>
        <v>24</v>
      </c>
      <c r="P11" s="16">
        <f t="shared" si="1"/>
        <v>1</v>
      </c>
      <c r="Q11" s="11">
        <f t="shared" si="1"/>
        <v>94</v>
      </c>
      <c r="R11" s="16">
        <f t="shared" si="1"/>
        <v>1</v>
      </c>
      <c r="S11" s="11">
        <f t="shared" si="1"/>
        <v>771</v>
      </c>
      <c r="T11" s="16">
        <f t="shared" si="1"/>
        <v>1</v>
      </c>
    </row>
    <row r="12" spans="1:20" ht="19.5" customHeight="1" thickBot="1">
      <c r="A12" s="31"/>
      <c r="B12" s="32"/>
      <c r="C12" s="10"/>
      <c r="D12" s="37"/>
      <c r="E12" s="10"/>
      <c r="F12" s="37"/>
      <c r="G12" s="10"/>
      <c r="H12" s="37"/>
      <c r="I12" s="10"/>
      <c r="J12" s="37"/>
      <c r="K12" s="10"/>
      <c r="L12" s="37"/>
      <c r="M12" s="10"/>
      <c r="N12" s="37"/>
      <c r="O12" s="10"/>
      <c r="P12" s="37"/>
      <c r="Q12" s="10"/>
      <c r="R12" s="37"/>
      <c r="S12" s="10"/>
      <c r="T12" s="37"/>
    </row>
    <row r="13" spans="1:20" ht="19.5" customHeight="1">
      <c r="A13" s="55" t="s">
        <v>1</v>
      </c>
      <c r="B13" s="30" t="s">
        <v>4</v>
      </c>
      <c r="C13" s="12">
        <f>C9+C5</f>
        <v>145</v>
      </c>
      <c r="D13" s="17">
        <f>C13/C15</f>
        <v>0.283203125</v>
      </c>
      <c r="E13" s="12">
        <f>E9+E5</f>
        <v>189</v>
      </c>
      <c r="F13" s="17">
        <f>E13/E15</f>
        <v>0.33570159857904086</v>
      </c>
      <c r="G13" s="12">
        <f>G9+G5</f>
        <v>132</v>
      </c>
      <c r="H13" s="17">
        <f>G13/G15</f>
        <v>0.3567567567567568</v>
      </c>
      <c r="I13" s="12">
        <f>I9+I5</f>
        <v>7</v>
      </c>
      <c r="J13" s="17">
        <f>I13/I15</f>
        <v>0.5</v>
      </c>
      <c r="K13" s="12">
        <f>K9+K5</f>
        <v>441</v>
      </c>
      <c r="L13" s="17">
        <f>K13/K15</f>
        <v>0.3118811881188119</v>
      </c>
      <c r="M13" s="12">
        <f>M9+M5</f>
        <v>3</v>
      </c>
      <c r="N13" s="17">
        <f>M13/M15</f>
        <v>0.3333333333333333</v>
      </c>
      <c r="O13" s="12">
        <f>O9+O5</f>
        <v>29</v>
      </c>
      <c r="P13" s="17">
        <f>O13/O15</f>
        <v>0.3372093023255814</v>
      </c>
      <c r="Q13" s="12">
        <f>Q9+Q5</f>
        <v>142</v>
      </c>
      <c r="R13" s="17">
        <f>Q13/Q15</f>
        <v>0.370757180156658</v>
      </c>
      <c r="S13" s="12">
        <f>C13+E13+I13+K13+M13+Q13+G13+O13</f>
        <v>1088</v>
      </c>
      <c r="T13" s="19">
        <f>S13/S15</f>
        <v>0.3246792002387347</v>
      </c>
    </row>
    <row r="14" spans="1:20" ht="19.5" customHeight="1">
      <c r="A14" s="53"/>
      <c r="B14" s="6" t="s">
        <v>3</v>
      </c>
      <c r="C14" s="13">
        <f>C6+C10</f>
        <v>367</v>
      </c>
      <c r="D14" s="18">
        <f>C14/C15</f>
        <v>0.716796875</v>
      </c>
      <c r="E14" s="13">
        <f>E6+E10</f>
        <v>374</v>
      </c>
      <c r="F14" s="18">
        <f>E14/E15</f>
        <v>0.6642984014209592</v>
      </c>
      <c r="G14" s="13">
        <f>G6+G10</f>
        <v>238</v>
      </c>
      <c r="H14" s="18">
        <f>G14/G15</f>
        <v>0.6432432432432432</v>
      </c>
      <c r="I14" s="13">
        <f>I6+I10</f>
        <v>7</v>
      </c>
      <c r="J14" s="18">
        <f>I14/I15</f>
        <v>0.5</v>
      </c>
      <c r="K14" s="13">
        <f>K6+K10</f>
        <v>973</v>
      </c>
      <c r="L14" s="18">
        <f>K14/K15</f>
        <v>0.6881188118811881</v>
      </c>
      <c r="M14" s="13">
        <f>M6+M10</f>
        <v>6</v>
      </c>
      <c r="N14" s="18">
        <f>M14/M15</f>
        <v>0.6666666666666666</v>
      </c>
      <c r="O14" s="13">
        <f>O6+O10</f>
        <v>57</v>
      </c>
      <c r="P14" s="18">
        <f>O14/O15</f>
        <v>0.6627906976744186</v>
      </c>
      <c r="Q14" s="13">
        <f>Q6+Q10</f>
        <v>241</v>
      </c>
      <c r="R14" s="18">
        <f>Q14/Q15</f>
        <v>0.6292428198433421</v>
      </c>
      <c r="S14" s="13">
        <f>C14+E14+I14+K14+M14+Q14+G14+O14</f>
        <v>2263</v>
      </c>
      <c r="T14" s="20">
        <f>S14/S15</f>
        <v>0.6753207997612652</v>
      </c>
    </row>
    <row r="15" spans="1:20" ht="19.5" customHeight="1" thickBot="1">
      <c r="A15" s="27"/>
      <c r="B15" s="8" t="s">
        <v>0</v>
      </c>
      <c r="C15" s="38">
        <f aca="true" t="shared" si="2" ref="C15:T15">SUM(C13:C14)</f>
        <v>512</v>
      </c>
      <c r="D15" s="29">
        <f t="shared" si="2"/>
        <v>1</v>
      </c>
      <c r="E15" s="38">
        <f t="shared" si="2"/>
        <v>563</v>
      </c>
      <c r="F15" s="29">
        <f t="shared" si="2"/>
        <v>1</v>
      </c>
      <c r="G15" s="38">
        <f t="shared" si="2"/>
        <v>370</v>
      </c>
      <c r="H15" s="29">
        <f t="shared" si="2"/>
        <v>1</v>
      </c>
      <c r="I15" s="38">
        <f t="shared" si="2"/>
        <v>14</v>
      </c>
      <c r="J15" s="29">
        <f t="shared" si="2"/>
        <v>1</v>
      </c>
      <c r="K15" s="38">
        <f t="shared" si="2"/>
        <v>1414</v>
      </c>
      <c r="L15" s="29">
        <f t="shared" si="2"/>
        <v>1</v>
      </c>
      <c r="M15" s="38">
        <f t="shared" si="2"/>
        <v>9</v>
      </c>
      <c r="N15" s="29">
        <f t="shared" si="2"/>
        <v>1</v>
      </c>
      <c r="O15" s="38">
        <f t="shared" si="2"/>
        <v>86</v>
      </c>
      <c r="P15" s="29">
        <f t="shared" si="2"/>
        <v>1</v>
      </c>
      <c r="Q15" s="38">
        <f t="shared" si="2"/>
        <v>383</v>
      </c>
      <c r="R15" s="29">
        <f t="shared" si="2"/>
        <v>1</v>
      </c>
      <c r="S15" s="38">
        <f t="shared" si="2"/>
        <v>3351</v>
      </c>
      <c r="T15" s="43">
        <f t="shared" si="2"/>
        <v>1</v>
      </c>
    </row>
    <row r="16" spans="1:20" ht="12.75" customHeight="1">
      <c r="A16" s="71" t="s">
        <v>5</v>
      </c>
      <c r="B16" s="71"/>
      <c r="C16" s="2"/>
      <c r="D16" s="2"/>
      <c r="E16" s="2"/>
      <c r="F16" s="2"/>
      <c r="G16" s="2"/>
      <c r="H16" s="2"/>
      <c r="I16" s="2"/>
      <c r="J16" s="2"/>
      <c r="K16" s="2"/>
      <c r="L16" s="2"/>
      <c r="M16" s="2"/>
      <c r="N16" s="2"/>
      <c r="O16" s="2"/>
      <c r="P16" s="2"/>
      <c r="Q16" s="2"/>
      <c r="R16" s="2"/>
      <c r="S16" s="2"/>
      <c r="T16" s="2"/>
    </row>
    <row r="17" spans="1:20" ht="12" customHeight="1" thickBot="1">
      <c r="A17" s="2"/>
      <c r="B17" s="2"/>
      <c r="C17" s="2"/>
      <c r="D17" s="2"/>
      <c r="E17" s="2"/>
      <c r="F17" s="2"/>
      <c r="G17" s="2"/>
      <c r="H17" s="2"/>
      <c r="I17" s="2"/>
      <c r="J17" s="2"/>
      <c r="K17" s="2"/>
      <c r="L17" s="2"/>
      <c r="M17" s="2"/>
      <c r="N17" s="2"/>
      <c r="O17" s="2"/>
      <c r="P17" s="2"/>
      <c r="Q17" s="2"/>
      <c r="R17" s="2"/>
      <c r="S17" s="2"/>
      <c r="T17" s="2"/>
    </row>
    <row r="18" spans="1:20" ht="56.25" customHeight="1" thickBot="1">
      <c r="A18" s="57" t="s">
        <v>21</v>
      </c>
      <c r="B18" s="58"/>
      <c r="C18" s="50" t="s">
        <v>13</v>
      </c>
      <c r="D18" s="51"/>
      <c r="E18" s="50" t="s">
        <v>2</v>
      </c>
      <c r="F18" s="51"/>
      <c r="G18" s="50" t="s">
        <v>12</v>
      </c>
      <c r="H18" s="51"/>
      <c r="I18" s="50" t="s">
        <v>16</v>
      </c>
      <c r="J18" s="51"/>
      <c r="K18" s="50" t="s">
        <v>14</v>
      </c>
      <c r="L18" s="51"/>
      <c r="M18" s="50" t="s">
        <v>15</v>
      </c>
      <c r="N18" s="51"/>
      <c r="O18" s="50" t="s">
        <v>11</v>
      </c>
      <c r="P18" s="51"/>
      <c r="Q18" s="50" t="s">
        <v>7</v>
      </c>
      <c r="R18" s="51"/>
      <c r="S18" s="50" t="s">
        <v>6</v>
      </c>
      <c r="T18" s="51"/>
    </row>
    <row r="19" spans="1:20" ht="19.5" customHeight="1" thickTop="1">
      <c r="A19" s="52" t="s">
        <v>9</v>
      </c>
      <c r="B19" s="35" t="s">
        <v>4</v>
      </c>
      <c r="C19" s="39">
        <v>141</v>
      </c>
      <c r="D19" s="40">
        <f>C19/C21</f>
        <v>0.27920792079207923</v>
      </c>
      <c r="E19" s="39">
        <v>156</v>
      </c>
      <c r="F19" s="40">
        <f>E19/E21</f>
        <v>0.4297520661157025</v>
      </c>
      <c r="G19" s="39">
        <v>104</v>
      </c>
      <c r="H19" s="40">
        <f>G19/G21</f>
        <v>0.42448979591836733</v>
      </c>
      <c r="I19" s="39">
        <v>5</v>
      </c>
      <c r="J19" s="40">
        <f>I19/I21</f>
        <v>0.4166666666666667</v>
      </c>
      <c r="K19" s="39">
        <v>406</v>
      </c>
      <c r="L19" s="40">
        <f>K19/K21</f>
        <v>0.34523809523809523</v>
      </c>
      <c r="M19" s="39">
        <v>2</v>
      </c>
      <c r="N19" s="40">
        <f>M19/M21</f>
        <v>0.3333333333333333</v>
      </c>
      <c r="O19" s="39">
        <v>19</v>
      </c>
      <c r="P19" s="40">
        <f>O19/O21</f>
        <v>0.25333333333333335</v>
      </c>
      <c r="Q19" s="39">
        <v>81</v>
      </c>
      <c r="R19" s="40">
        <f>Q19/Q21</f>
        <v>0.3698630136986301</v>
      </c>
      <c r="S19" s="46">
        <f>SUM(C19,E19,G19,I19,K19,M19,O19,Q19)</f>
        <v>914</v>
      </c>
      <c r="T19" s="40">
        <f>S19/S21</f>
        <v>0.35140330642060746</v>
      </c>
    </row>
    <row r="20" spans="1:20" ht="19.5" customHeight="1">
      <c r="A20" s="53"/>
      <c r="B20" s="6" t="s">
        <v>3</v>
      </c>
      <c r="C20" s="41">
        <v>364</v>
      </c>
      <c r="D20" s="20">
        <f>C20/C21</f>
        <v>0.7207920792079208</v>
      </c>
      <c r="E20" s="41">
        <v>207</v>
      </c>
      <c r="F20" s="20">
        <f>E20/E21</f>
        <v>0.5702479338842975</v>
      </c>
      <c r="G20" s="41">
        <v>141</v>
      </c>
      <c r="H20" s="20">
        <f>G20/G21</f>
        <v>0.5755102040816327</v>
      </c>
      <c r="I20" s="41">
        <v>7</v>
      </c>
      <c r="J20" s="20">
        <f>I20/I21</f>
        <v>0.5833333333333334</v>
      </c>
      <c r="K20" s="41">
        <v>770</v>
      </c>
      <c r="L20" s="20">
        <f>K20/K21</f>
        <v>0.6547619047619048</v>
      </c>
      <c r="M20" s="41">
        <v>4</v>
      </c>
      <c r="N20" s="20">
        <f>M20/M21</f>
        <v>0.6666666666666666</v>
      </c>
      <c r="O20" s="41">
        <v>56</v>
      </c>
      <c r="P20" s="20">
        <f>O20/O21</f>
        <v>0.7466666666666667</v>
      </c>
      <c r="Q20" s="41">
        <v>138</v>
      </c>
      <c r="R20" s="20">
        <f>Q20/Q21</f>
        <v>0.6301369863013698</v>
      </c>
      <c r="S20" s="13">
        <f>SUM(C20,E20,G20,I20,K20,M20,O20,Q20)</f>
        <v>1687</v>
      </c>
      <c r="T20" s="20">
        <f>S20/S21</f>
        <v>0.6485966935793925</v>
      </c>
    </row>
    <row r="21" spans="1:20" ht="19.5" customHeight="1">
      <c r="A21" s="33"/>
      <c r="B21" s="7" t="s">
        <v>0</v>
      </c>
      <c r="C21" s="42">
        <f aca="true" t="shared" si="3" ref="C21:T21">SUM(C19:C20)</f>
        <v>505</v>
      </c>
      <c r="D21" s="21">
        <f t="shared" si="3"/>
        <v>1</v>
      </c>
      <c r="E21" s="42">
        <f t="shared" si="3"/>
        <v>363</v>
      </c>
      <c r="F21" s="21">
        <f t="shared" si="3"/>
        <v>1</v>
      </c>
      <c r="G21" s="42">
        <f t="shared" si="3"/>
        <v>245</v>
      </c>
      <c r="H21" s="21">
        <f t="shared" si="3"/>
        <v>1</v>
      </c>
      <c r="I21" s="42">
        <f t="shared" si="3"/>
        <v>12</v>
      </c>
      <c r="J21" s="21">
        <f t="shared" si="3"/>
        <v>1</v>
      </c>
      <c r="K21" s="42">
        <f t="shared" si="3"/>
        <v>1176</v>
      </c>
      <c r="L21" s="21">
        <f t="shared" si="3"/>
        <v>1</v>
      </c>
      <c r="M21" s="42">
        <f t="shared" si="3"/>
        <v>6</v>
      </c>
      <c r="N21" s="21">
        <f t="shared" si="3"/>
        <v>1</v>
      </c>
      <c r="O21" s="42">
        <f t="shared" si="3"/>
        <v>75</v>
      </c>
      <c r="P21" s="21">
        <f t="shared" si="3"/>
        <v>1</v>
      </c>
      <c r="Q21" s="42">
        <f t="shared" si="3"/>
        <v>219</v>
      </c>
      <c r="R21" s="21">
        <f t="shared" si="3"/>
        <v>1</v>
      </c>
      <c r="S21" s="47">
        <f t="shared" si="3"/>
        <v>2601</v>
      </c>
      <c r="T21" s="21">
        <f t="shared" si="3"/>
        <v>1</v>
      </c>
    </row>
    <row r="22" spans="1:20" ht="19.5" customHeight="1">
      <c r="A22" s="23"/>
      <c r="B22" s="5"/>
      <c r="C22" s="4"/>
      <c r="D22" s="36"/>
      <c r="E22" s="4"/>
      <c r="F22" s="36"/>
      <c r="G22" s="4"/>
      <c r="H22" s="36"/>
      <c r="I22" s="4"/>
      <c r="J22" s="36"/>
      <c r="K22" s="4"/>
      <c r="L22" s="36"/>
      <c r="M22" s="4"/>
      <c r="N22" s="36"/>
      <c r="O22" s="4"/>
      <c r="P22" s="36"/>
      <c r="Q22" s="4"/>
      <c r="R22" s="36"/>
      <c r="S22" s="4"/>
      <c r="T22" s="36"/>
    </row>
    <row r="23" spans="1:20" ht="19.5" customHeight="1">
      <c r="A23" s="54" t="s">
        <v>8</v>
      </c>
      <c r="B23" s="34" t="s">
        <v>4</v>
      </c>
      <c r="C23" s="10">
        <v>27</v>
      </c>
      <c r="D23" s="14">
        <f>C23/C25</f>
        <v>0.23076923076923078</v>
      </c>
      <c r="E23" s="10">
        <v>67</v>
      </c>
      <c r="F23" s="14">
        <f>E23/E25</f>
        <v>0.29130434782608694</v>
      </c>
      <c r="G23" s="10">
        <v>28</v>
      </c>
      <c r="H23" s="14">
        <f>G23/G25</f>
        <v>0.2978723404255319</v>
      </c>
      <c r="I23" s="10">
        <v>1</v>
      </c>
      <c r="J23" s="14">
        <v>0</v>
      </c>
      <c r="K23" s="10">
        <v>62</v>
      </c>
      <c r="L23" s="14">
        <f>K23/K25</f>
        <v>0.3147208121827411</v>
      </c>
      <c r="M23" s="10">
        <v>2</v>
      </c>
      <c r="N23" s="14">
        <f>M23/M25</f>
        <v>0.5</v>
      </c>
      <c r="O23" s="10">
        <v>6</v>
      </c>
      <c r="P23" s="14">
        <f>O23/O25</f>
        <v>0.16666666666666666</v>
      </c>
      <c r="Q23" s="10">
        <v>35</v>
      </c>
      <c r="R23" s="14">
        <f>Q23/Q25</f>
        <v>0.32407407407407407</v>
      </c>
      <c r="S23" s="28">
        <f>SUM(C23,E23,G23,I23,K23,M23,O23,Q23)</f>
        <v>228</v>
      </c>
      <c r="T23" s="14">
        <f>S23/S25</f>
        <v>0.289707750952986</v>
      </c>
    </row>
    <row r="24" spans="1:20" ht="19.5" customHeight="1">
      <c r="A24" s="53"/>
      <c r="B24" s="6" t="s">
        <v>3</v>
      </c>
      <c r="C24" s="9">
        <v>90</v>
      </c>
      <c r="D24" s="15">
        <f>C24/C25</f>
        <v>0.7692307692307693</v>
      </c>
      <c r="E24" s="9">
        <v>163</v>
      </c>
      <c r="F24" s="15">
        <f>E24/E25</f>
        <v>0.7086956521739131</v>
      </c>
      <c r="G24" s="9">
        <v>66</v>
      </c>
      <c r="H24" s="15">
        <f>G24/G25</f>
        <v>0.7021276595744681</v>
      </c>
      <c r="I24" s="9">
        <v>0</v>
      </c>
      <c r="J24" s="15">
        <v>0</v>
      </c>
      <c r="K24" s="9">
        <v>135</v>
      </c>
      <c r="L24" s="15">
        <f>K24/K25</f>
        <v>0.6852791878172588</v>
      </c>
      <c r="M24" s="9">
        <v>2</v>
      </c>
      <c r="N24" s="15">
        <f>M24/M25</f>
        <v>0.5</v>
      </c>
      <c r="O24" s="9">
        <v>30</v>
      </c>
      <c r="P24" s="15">
        <f>O24/O25</f>
        <v>0.8333333333333334</v>
      </c>
      <c r="Q24" s="9">
        <v>73</v>
      </c>
      <c r="R24" s="15">
        <f>Q24/Q25</f>
        <v>0.6759259259259259</v>
      </c>
      <c r="S24" s="13">
        <f>SUM(C24,E24,G24,I24,K24,M24,O24,Q24)</f>
        <v>559</v>
      </c>
      <c r="T24" s="15">
        <f>S24/S25</f>
        <v>0.7102922490470139</v>
      </c>
    </row>
    <row r="25" spans="1:20" ht="19.5" customHeight="1">
      <c r="A25" s="24"/>
      <c r="B25" s="7" t="s">
        <v>0</v>
      </c>
      <c r="C25" s="11">
        <f aca="true" t="shared" si="4" ref="C25:T25">SUM(C23:C24)</f>
        <v>117</v>
      </c>
      <c r="D25" s="16">
        <f t="shared" si="4"/>
        <v>1</v>
      </c>
      <c r="E25" s="11">
        <f t="shared" si="4"/>
        <v>230</v>
      </c>
      <c r="F25" s="16">
        <f t="shared" si="4"/>
        <v>1</v>
      </c>
      <c r="G25" s="11">
        <f t="shared" si="4"/>
        <v>94</v>
      </c>
      <c r="H25" s="16">
        <f t="shared" si="4"/>
        <v>1</v>
      </c>
      <c r="I25" s="11">
        <f t="shared" si="4"/>
        <v>1</v>
      </c>
      <c r="J25" s="16">
        <f t="shared" si="4"/>
        <v>0</v>
      </c>
      <c r="K25" s="11">
        <f t="shared" si="4"/>
        <v>197</v>
      </c>
      <c r="L25" s="16">
        <f t="shared" si="4"/>
        <v>1</v>
      </c>
      <c r="M25" s="11">
        <f t="shared" si="4"/>
        <v>4</v>
      </c>
      <c r="N25" s="16">
        <f t="shared" si="4"/>
        <v>1</v>
      </c>
      <c r="O25" s="11">
        <f t="shared" si="4"/>
        <v>36</v>
      </c>
      <c r="P25" s="16">
        <f t="shared" si="4"/>
        <v>1</v>
      </c>
      <c r="Q25" s="11">
        <f t="shared" si="4"/>
        <v>108</v>
      </c>
      <c r="R25" s="16">
        <f t="shared" si="4"/>
        <v>1</v>
      </c>
      <c r="S25" s="11">
        <f t="shared" si="4"/>
        <v>787</v>
      </c>
      <c r="T25" s="16">
        <f t="shared" si="4"/>
        <v>1</v>
      </c>
    </row>
    <row r="26" spans="1:20" ht="19.5" customHeight="1" thickBot="1">
      <c r="A26" s="31"/>
      <c r="B26" s="32"/>
      <c r="C26" s="10"/>
      <c r="D26" s="37"/>
      <c r="E26" s="10"/>
      <c r="F26" s="37"/>
      <c r="G26" s="10"/>
      <c r="H26" s="37"/>
      <c r="I26" s="10"/>
      <c r="J26" s="37"/>
      <c r="K26" s="10"/>
      <c r="L26" s="37"/>
      <c r="M26" s="10"/>
      <c r="N26" s="37"/>
      <c r="O26" s="10"/>
      <c r="P26" s="37"/>
      <c r="Q26" s="10"/>
      <c r="R26" s="37"/>
      <c r="S26" s="10"/>
      <c r="T26" s="37"/>
    </row>
    <row r="27" spans="1:20" ht="19.5" customHeight="1">
      <c r="A27" s="55" t="s">
        <v>1</v>
      </c>
      <c r="B27" s="30" t="s">
        <v>4</v>
      </c>
      <c r="C27" s="12">
        <f>C23+C19</f>
        <v>168</v>
      </c>
      <c r="D27" s="17">
        <f>C27/C29</f>
        <v>0.27009646302250806</v>
      </c>
      <c r="E27" s="12">
        <f>E23+E19</f>
        <v>223</v>
      </c>
      <c r="F27" s="17">
        <f>E27/E29</f>
        <v>0.3760539629005059</v>
      </c>
      <c r="G27" s="12">
        <f>G23+G19</f>
        <v>132</v>
      </c>
      <c r="H27" s="17">
        <f>G27/G29</f>
        <v>0.3893805309734513</v>
      </c>
      <c r="I27" s="12">
        <f>I23+I19</f>
        <v>6</v>
      </c>
      <c r="J27" s="17">
        <f>I27/I29</f>
        <v>0.46153846153846156</v>
      </c>
      <c r="K27" s="12">
        <f>K23+K19</f>
        <v>468</v>
      </c>
      <c r="L27" s="17">
        <f>K27/K29</f>
        <v>0.3408594319009468</v>
      </c>
      <c r="M27" s="12">
        <f>M23+M19</f>
        <v>4</v>
      </c>
      <c r="N27" s="17">
        <f>M27/M29</f>
        <v>0.4</v>
      </c>
      <c r="O27" s="12">
        <f>O23+O19</f>
        <v>25</v>
      </c>
      <c r="P27" s="17">
        <f>O27/O29</f>
        <v>0.22522522522522523</v>
      </c>
      <c r="Q27" s="12">
        <f>Q23+Q19</f>
        <v>116</v>
      </c>
      <c r="R27" s="17">
        <f>Q27/Q29</f>
        <v>0.3547400611620795</v>
      </c>
      <c r="S27" s="12">
        <f>C27+E27+I27+K27+M27+Q27+G27+O27</f>
        <v>1142</v>
      </c>
      <c r="T27" s="19">
        <f>S27/S29</f>
        <v>0.3370720188902007</v>
      </c>
    </row>
    <row r="28" spans="1:20" ht="19.5" customHeight="1">
      <c r="A28" s="53"/>
      <c r="B28" s="6" t="s">
        <v>3</v>
      </c>
      <c r="C28" s="13">
        <f>C20+C24</f>
        <v>454</v>
      </c>
      <c r="D28" s="18">
        <f>C28/C29</f>
        <v>0.729903536977492</v>
      </c>
      <c r="E28" s="13">
        <f>E20+E24</f>
        <v>370</v>
      </c>
      <c r="F28" s="18">
        <f>E28/E29</f>
        <v>0.6239460370994941</v>
      </c>
      <c r="G28" s="13">
        <f>G20+G24</f>
        <v>207</v>
      </c>
      <c r="H28" s="18">
        <f>G28/G29</f>
        <v>0.6106194690265486</v>
      </c>
      <c r="I28" s="13">
        <f>I20+I24</f>
        <v>7</v>
      </c>
      <c r="J28" s="18">
        <f>I28/I29</f>
        <v>0.5384615384615384</v>
      </c>
      <c r="K28" s="13">
        <f>K20+K24</f>
        <v>905</v>
      </c>
      <c r="L28" s="18">
        <f>K28/K29</f>
        <v>0.6591405680990532</v>
      </c>
      <c r="M28" s="13">
        <f>M20+M24</f>
        <v>6</v>
      </c>
      <c r="N28" s="18">
        <f>M28/M29</f>
        <v>0.6</v>
      </c>
      <c r="O28" s="13">
        <f>O20+O24</f>
        <v>86</v>
      </c>
      <c r="P28" s="18">
        <f>O28/O29</f>
        <v>0.7747747747747747</v>
      </c>
      <c r="Q28" s="13">
        <f>Q20+Q24</f>
        <v>211</v>
      </c>
      <c r="R28" s="18">
        <f>Q28/Q29</f>
        <v>0.6452599388379205</v>
      </c>
      <c r="S28" s="13">
        <f>C28+E28+I28+K28+M28+Q28+G28+O28</f>
        <v>2246</v>
      </c>
      <c r="T28" s="20">
        <f>S28/S29</f>
        <v>0.6629279811097993</v>
      </c>
    </row>
    <row r="29" spans="1:20" ht="19.5" customHeight="1" thickBot="1">
      <c r="A29" s="27"/>
      <c r="B29" s="8" t="s">
        <v>0</v>
      </c>
      <c r="C29" s="38">
        <f aca="true" t="shared" si="5" ref="C29:T29">SUM(C27:C28)</f>
        <v>622</v>
      </c>
      <c r="D29" s="29">
        <f t="shared" si="5"/>
        <v>1</v>
      </c>
      <c r="E29" s="38">
        <f t="shared" si="5"/>
        <v>593</v>
      </c>
      <c r="F29" s="29">
        <f t="shared" si="5"/>
        <v>1</v>
      </c>
      <c r="G29" s="38">
        <f t="shared" si="5"/>
        <v>339</v>
      </c>
      <c r="H29" s="29">
        <f t="shared" si="5"/>
        <v>1</v>
      </c>
      <c r="I29" s="38">
        <f t="shared" si="5"/>
        <v>13</v>
      </c>
      <c r="J29" s="29">
        <f t="shared" si="5"/>
        <v>1</v>
      </c>
      <c r="K29" s="38">
        <f t="shared" si="5"/>
        <v>1373</v>
      </c>
      <c r="L29" s="29">
        <f t="shared" si="5"/>
        <v>1</v>
      </c>
      <c r="M29" s="38">
        <f t="shared" si="5"/>
        <v>10</v>
      </c>
      <c r="N29" s="29">
        <f t="shared" si="5"/>
        <v>1</v>
      </c>
      <c r="O29" s="38">
        <f t="shared" si="5"/>
        <v>111</v>
      </c>
      <c r="P29" s="29">
        <f t="shared" si="5"/>
        <v>1</v>
      </c>
      <c r="Q29" s="38">
        <f t="shared" si="5"/>
        <v>327</v>
      </c>
      <c r="R29" s="29">
        <f t="shared" si="5"/>
        <v>1</v>
      </c>
      <c r="S29" s="38">
        <f t="shared" si="5"/>
        <v>3388</v>
      </c>
      <c r="T29" s="43">
        <f t="shared" si="5"/>
        <v>1</v>
      </c>
    </row>
    <row r="30" spans="1:20" ht="12.75" customHeight="1">
      <c r="A30" s="71" t="s">
        <v>5</v>
      </c>
      <c r="B30" s="71"/>
      <c r="C30" s="2"/>
      <c r="D30" s="2"/>
      <c r="E30" s="2"/>
      <c r="F30" s="2"/>
      <c r="G30" s="2"/>
      <c r="H30" s="2"/>
      <c r="I30" s="2"/>
      <c r="J30" s="2"/>
      <c r="K30" s="2"/>
      <c r="L30" s="2"/>
      <c r="M30" s="2"/>
      <c r="N30" s="2"/>
      <c r="O30" s="2"/>
      <c r="P30" s="2"/>
      <c r="Q30" s="2"/>
      <c r="R30" s="2"/>
      <c r="S30" s="2"/>
      <c r="T30" s="2"/>
    </row>
    <row r="31" spans="1:20" ht="12" customHeight="1">
      <c r="A31" s="48"/>
      <c r="B31" s="48"/>
      <c r="C31" s="2"/>
      <c r="D31" s="2"/>
      <c r="E31" s="2"/>
      <c r="F31" s="2"/>
      <c r="G31" s="2"/>
      <c r="H31" s="2"/>
      <c r="I31" s="2"/>
      <c r="J31" s="2"/>
      <c r="K31" s="2"/>
      <c r="L31" s="2"/>
      <c r="M31" s="2"/>
      <c r="N31" s="2"/>
      <c r="O31" s="2"/>
      <c r="P31" s="2"/>
      <c r="Q31" s="2"/>
      <c r="R31" s="2"/>
      <c r="S31" s="2"/>
      <c r="T31" s="2"/>
    </row>
    <row r="32" spans="1:20" ht="18">
      <c r="A32" s="56" t="s">
        <v>17</v>
      </c>
      <c r="B32" s="56"/>
      <c r="C32" s="56"/>
      <c r="D32" s="56"/>
      <c r="E32" s="56"/>
      <c r="F32" s="56"/>
      <c r="G32" s="56"/>
      <c r="H32" s="56"/>
      <c r="I32" s="56"/>
      <c r="J32" s="56"/>
      <c r="K32" s="56"/>
      <c r="L32" s="56"/>
      <c r="M32" s="56"/>
      <c r="N32" s="56"/>
      <c r="O32" s="56"/>
      <c r="P32" s="56"/>
      <c r="Q32" s="56"/>
      <c r="R32" s="56"/>
      <c r="S32" s="56"/>
      <c r="T32" s="56"/>
    </row>
    <row r="33" spans="1:20" ht="12.75">
      <c r="A33" s="49" t="str">
        <f>A2</f>
        <v>2010-11 to 2014-15</v>
      </c>
      <c r="B33" s="49"/>
      <c r="C33" s="49"/>
      <c r="D33" s="49"/>
      <c r="E33" s="49"/>
      <c r="F33" s="49"/>
      <c r="G33" s="49"/>
      <c r="H33" s="49"/>
      <c r="I33" s="49"/>
      <c r="J33" s="49"/>
      <c r="K33" s="49"/>
      <c r="L33" s="49"/>
      <c r="M33" s="49"/>
      <c r="N33" s="49"/>
      <c r="O33" s="49"/>
      <c r="P33" s="49"/>
      <c r="Q33" s="49"/>
      <c r="R33" s="49"/>
      <c r="S33" s="49"/>
      <c r="T33" s="49"/>
    </row>
    <row r="34" spans="1:12" ht="12" customHeight="1" thickBot="1">
      <c r="A34" s="22"/>
      <c r="B34" s="2"/>
      <c r="C34" s="2"/>
      <c r="D34" s="2"/>
      <c r="E34" s="2"/>
      <c r="F34" s="2"/>
      <c r="G34" s="2"/>
      <c r="H34" s="2"/>
      <c r="I34" s="2"/>
      <c r="J34" s="2"/>
      <c r="K34" s="2"/>
      <c r="L34" s="2"/>
    </row>
    <row r="35" spans="1:20" ht="51" customHeight="1" thickBot="1">
      <c r="A35" s="57" t="s">
        <v>19</v>
      </c>
      <c r="B35" s="58"/>
      <c r="C35" s="50" t="s">
        <v>13</v>
      </c>
      <c r="D35" s="51"/>
      <c r="E35" s="50" t="s">
        <v>2</v>
      </c>
      <c r="F35" s="51"/>
      <c r="G35" s="50" t="s">
        <v>12</v>
      </c>
      <c r="H35" s="51"/>
      <c r="I35" s="50" t="s">
        <v>16</v>
      </c>
      <c r="J35" s="51"/>
      <c r="K35" s="50" t="s">
        <v>14</v>
      </c>
      <c r="L35" s="51"/>
      <c r="M35" s="50" t="s">
        <v>15</v>
      </c>
      <c r="N35" s="51"/>
      <c r="O35" s="50" t="s">
        <v>11</v>
      </c>
      <c r="P35" s="51"/>
      <c r="Q35" s="50" t="s">
        <v>7</v>
      </c>
      <c r="R35" s="51"/>
      <c r="S35" s="50" t="s">
        <v>6</v>
      </c>
      <c r="T35" s="51"/>
    </row>
    <row r="36" spans="1:20" ht="22.5" customHeight="1" thickTop="1">
      <c r="A36" s="52" t="s">
        <v>9</v>
      </c>
      <c r="B36" s="35" t="s">
        <v>4</v>
      </c>
      <c r="C36" s="39">
        <v>113</v>
      </c>
      <c r="D36" s="40">
        <f>C36/C38</f>
        <v>0.26036866359447003</v>
      </c>
      <c r="E36" s="39">
        <v>171</v>
      </c>
      <c r="F36" s="40">
        <f>E36/E38</f>
        <v>0.4180929095354523</v>
      </c>
      <c r="G36" s="39">
        <v>103</v>
      </c>
      <c r="H36" s="40">
        <f>G36/G38</f>
        <v>0.3992248062015504</v>
      </c>
      <c r="I36" s="39">
        <v>4</v>
      </c>
      <c r="J36" s="40">
        <f>I36/I38</f>
        <v>0.5714285714285714</v>
      </c>
      <c r="K36" s="39">
        <v>373</v>
      </c>
      <c r="L36" s="40">
        <f>K36/K38</f>
        <v>0.33970856102003644</v>
      </c>
      <c r="M36" s="39">
        <v>4</v>
      </c>
      <c r="N36" s="40">
        <f>M36/M38</f>
        <v>0.26666666666666666</v>
      </c>
      <c r="O36" s="39">
        <v>14</v>
      </c>
      <c r="P36" s="40">
        <f>O36/O38</f>
        <v>0.23333333333333334</v>
      </c>
      <c r="Q36" s="39">
        <v>76</v>
      </c>
      <c r="R36" s="40">
        <f>Q36/Q38</f>
        <v>0.38</v>
      </c>
      <c r="S36" s="39">
        <f>C36+E36+I36+K36+M36+Q36+G36+O36</f>
        <v>858</v>
      </c>
      <c r="T36" s="40">
        <f>S36/S38</f>
        <v>0.34582829504232165</v>
      </c>
    </row>
    <row r="37" spans="1:20" ht="12.75">
      <c r="A37" s="53"/>
      <c r="B37" s="6" t="s">
        <v>3</v>
      </c>
      <c r="C37" s="41">
        <v>321</v>
      </c>
      <c r="D37" s="20">
        <f>C37/C38</f>
        <v>0.7396313364055299</v>
      </c>
      <c r="E37" s="41">
        <v>238</v>
      </c>
      <c r="F37" s="20">
        <f>E37/E38</f>
        <v>0.5819070904645477</v>
      </c>
      <c r="G37" s="41">
        <v>155</v>
      </c>
      <c r="H37" s="20">
        <f>G37/G38</f>
        <v>0.6007751937984496</v>
      </c>
      <c r="I37" s="41">
        <v>3</v>
      </c>
      <c r="J37" s="20">
        <f>I37/I38</f>
        <v>0.42857142857142855</v>
      </c>
      <c r="K37" s="41">
        <v>725</v>
      </c>
      <c r="L37" s="20">
        <f>K37/K38</f>
        <v>0.6602914389799636</v>
      </c>
      <c r="M37" s="41">
        <v>11</v>
      </c>
      <c r="N37" s="20">
        <f>M37/M38</f>
        <v>0.7333333333333333</v>
      </c>
      <c r="O37" s="41">
        <v>46</v>
      </c>
      <c r="P37" s="20">
        <f>O37/O38</f>
        <v>0.7666666666666667</v>
      </c>
      <c r="Q37" s="41">
        <v>124</v>
      </c>
      <c r="R37" s="20">
        <f>Q37/Q38</f>
        <v>0.62</v>
      </c>
      <c r="S37" s="41">
        <f>C37+E37+I37+K37+M37+Q37+G37+O37</f>
        <v>1623</v>
      </c>
      <c r="T37" s="20">
        <f>S37/S38</f>
        <v>0.6541717049576784</v>
      </c>
    </row>
    <row r="38" spans="1:20" ht="12.75">
      <c r="A38" s="33"/>
      <c r="B38" s="7" t="s">
        <v>0</v>
      </c>
      <c r="C38" s="42">
        <f aca="true" t="shared" si="6" ref="C38:H38">SUM(C36:C37)</f>
        <v>434</v>
      </c>
      <c r="D38" s="21">
        <f t="shared" si="6"/>
        <v>1</v>
      </c>
      <c r="E38" s="42">
        <f t="shared" si="6"/>
        <v>409</v>
      </c>
      <c r="F38" s="21">
        <f t="shared" si="6"/>
        <v>1</v>
      </c>
      <c r="G38" s="42">
        <f t="shared" si="6"/>
        <v>258</v>
      </c>
      <c r="H38" s="21">
        <f t="shared" si="6"/>
        <v>1</v>
      </c>
      <c r="I38" s="42">
        <f aca="true" t="shared" si="7" ref="I38:N38">SUM(I36:I37)</f>
        <v>7</v>
      </c>
      <c r="J38" s="21">
        <f t="shared" si="7"/>
        <v>1</v>
      </c>
      <c r="K38" s="42">
        <f t="shared" si="7"/>
        <v>1098</v>
      </c>
      <c r="L38" s="21">
        <f t="shared" si="7"/>
        <v>1</v>
      </c>
      <c r="M38" s="42">
        <f t="shared" si="7"/>
        <v>15</v>
      </c>
      <c r="N38" s="21">
        <f t="shared" si="7"/>
        <v>1</v>
      </c>
      <c r="O38" s="42">
        <f aca="true" t="shared" si="8" ref="O38:T38">SUM(O36:O37)</f>
        <v>60</v>
      </c>
      <c r="P38" s="21">
        <f t="shared" si="8"/>
        <v>1</v>
      </c>
      <c r="Q38" s="42">
        <f t="shared" si="8"/>
        <v>200</v>
      </c>
      <c r="R38" s="21">
        <f t="shared" si="8"/>
        <v>1</v>
      </c>
      <c r="S38" s="42">
        <f t="shared" si="8"/>
        <v>2481</v>
      </c>
      <c r="T38" s="21">
        <f t="shared" si="8"/>
        <v>1</v>
      </c>
    </row>
    <row r="39" spans="1:20" ht="18.75" customHeight="1">
      <c r="A39" s="23"/>
      <c r="B39" s="5"/>
      <c r="C39" s="4"/>
      <c r="D39" s="36"/>
      <c r="E39" s="4"/>
      <c r="F39" s="36"/>
      <c r="G39" s="4"/>
      <c r="H39" s="36"/>
      <c r="I39" s="4"/>
      <c r="J39" s="36"/>
      <c r="K39" s="4"/>
      <c r="L39" s="36"/>
      <c r="M39" s="4"/>
      <c r="N39" s="36"/>
      <c r="O39" s="4"/>
      <c r="P39" s="36"/>
      <c r="Q39" s="4"/>
      <c r="R39" s="36"/>
      <c r="S39" s="4"/>
      <c r="T39" s="36"/>
    </row>
    <row r="40" spans="1:20" ht="14.25" customHeight="1">
      <c r="A40" s="54" t="s">
        <v>8</v>
      </c>
      <c r="B40" s="34" t="s">
        <v>4</v>
      </c>
      <c r="C40" s="10">
        <v>29</v>
      </c>
      <c r="D40" s="14">
        <f>C40/C42</f>
        <v>0.21481481481481482</v>
      </c>
      <c r="E40" s="10">
        <v>82</v>
      </c>
      <c r="F40" s="14">
        <f>E40/E42</f>
        <v>0.3203125</v>
      </c>
      <c r="G40" s="10">
        <v>31</v>
      </c>
      <c r="H40" s="14">
        <f>G40/G42</f>
        <v>0.31958762886597936</v>
      </c>
      <c r="I40" s="10">
        <v>0</v>
      </c>
      <c r="J40" s="14">
        <v>0</v>
      </c>
      <c r="K40" s="10">
        <v>69</v>
      </c>
      <c r="L40" s="14">
        <f>K40/K42</f>
        <v>0.3689839572192513</v>
      </c>
      <c r="M40" s="10">
        <v>0</v>
      </c>
      <c r="N40" s="14">
        <f>M40/M42</f>
        <v>0</v>
      </c>
      <c r="O40" s="10">
        <v>4</v>
      </c>
      <c r="P40" s="14">
        <f>O40/O42</f>
        <v>0.23529411764705882</v>
      </c>
      <c r="Q40" s="10">
        <v>29</v>
      </c>
      <c r="R40" s="14">
        <f>Q40/Q42</f>
        <v>0.29</v>
      </c>
      <c r="S40" s="28">
        <f>C40+E40+I40+K40+M40+Q40+G40+O40</f>
        <v>244</v>
      </c>
      <c r="T40" s="14">
        <f>S40/S42</f>
        <v>0.3076923076923077</v>
      </c>
    </row>
    <row r="41" spans="1:20" ht="12.75">
      <c r="A41" s="53"/>
      <c r="B41" s="6" t="s">
        <v>3</v>
      </c>
      <c r="C41" s="9">
        <v>106</v>
      </c>
      <c r="D41" s="15">
        <f>C41/C42</f>
        <v>0.7851851851851852</v>
      </c>
      <c r="E41" s="9">
        <v>174</v>
      </c>
      <c r="F41" s="15">
        <f>E41/E42</f>
        <v>0.6796875</v>
      </c>
      <c r="G41" s="9">
        <v>66</v>
      </c>
      <c r="H41" s="15">
        <f>G41/G42</f>
        <v>0.6804123711340206</v>
      </c>
      <c r="I41" s="9">
        <v>0</v>
      </c>
      <c r="J41" s="15">
        <v>0</v>
      </c>
      <c r="K41" s="9">
        <v>118</v>
      </c>
      <c r="L41" s="15">
        <f>K41/K42</f>
        <v>0.6310160427807486</v>
      </c>
      <c r="M41" s="9">
        <v>1</v>
      </c>
      <c r="N41" s="15">
        <f>M41/M42</f>
        <v>1</v>
      </c>
      <c r="O41" s="9">
        <v>13</v>
      </c>
      <c r="P41" s="15">
        <f>O41/O42</f>
        <v>0.7647058823529411</v>
      </c>
      <c r="Q41" s="9">
        <v>71</v>
      </c>
      <c r="R41" s="15">
        <f>Q41/Q42</f>
        <v>0.71</v>
      </c>
      <c r="S41" s="13">
        <f>C41+E41+I41+K41+M41+Q41+G41+O41</f>
        <v>549</v>
      </c>
      <c r="T41" s="15">
        <f>S41/S42</f>
        <v>0.6923076923076923</v>
      </c>
    </row>
    <row r="42" spans="1:20" ht="12.75">
      <c r="A42" s="24"/>
      <c r="B42" s="7" t="s">
        <v>0</v>
      </c>
      <c r="C42" s="11">
        <f aca="true" t="shared" si="9" ref="C42:H42">SUM(C40:C41)</f>
        <v>135</v>
      </c>
      <c r="D42" s="16">
        <f t="shared" si="9"/>
        <v>1</v>
      </c>
      <c r="E42" s="11">
        <f t="shared" si="9"/>
        <v>256</v>
      </c>
      <c r="F42" s="16">
        <f t="shared" si="9"/>
        <v>1</v>
      </c>
      <c r="G42" s="11">
        <f t="shared" si="9"/>
        <v>97</v>
      </c>
      <c r="H42" s="16">
        <f t="shared" si="9"/>
        <v>1</v>
      </c>
      <c r="I42" s="11">
        <f aca="true" t="shared" si="10" ref="I42:N42">SUM(I40:I41)</f>
        <v>0</v>
      </c>
      <c r="J42" s="16">
        <f t="shared" si="10"/>
        <v>0</v>
      </c>
      <c r="K42" s="11">
        <f t="shared" si="10"/>
        <v>187</v>
      </c>
      <c r="L42" s="16">
        <f t="shared" si="10"/>
        <v>1</v>
      </c>
      <c r="M42" s="11">
        <f t="shared" si="10"/>
        <v>1</v>
      </c>
      <c r="N42" s="16">
        <f t="shared" si="10"/>
        <v>1</v>
      </c>
      <c r="O42" s="11">
        <f aca="true" t="shared" si="11" ref="O42:T42">SUM(O40:O41)</f>
        <v>17</v>
      </c>
      <c r="P42" s="16">
        <f t="shared" si="11"/>
        <v>1</v>
      </c>
      <c r="Q42" s="11">
        <f t="shared" si="11"/>
        <v>100</v>
      </c>
      <c r="R42" s="16">
        <f t="shared" si="11"/>
        <v>1</v>
      </c>
      <c r="S42" s="11">
        <f t="shared" si="11"/>
        <v>793</v>
      </c>
      <c r="T42" s="16">
        <f t="shared" si="11"/>
        <v>1</v>
      </c>
    </row>
    <row r="43" spans="1:20" ht="18.75" customHeight="1" thickBot="1">
      <c r="A43" s="31"/>
      <c r="B43" s="32"/>
      <c r="C43" s="10"/>
      <c r="D43" s="37"/>
      <c r="E43" s="10"/>
      <c r="F43" s="37"/>
      <c r="G43" s="10"/>
      <c r="H43" s="37"/>
      <c r="I43" s="10"/>
      <c r="J43" s="37"/>
      <c r="K43" s="10"/>
      <c r="L43" s="37"/>
      <c r="M43" s="10"/>
      <c r="N43" s="37"/>
      <c r="O43" s="10"/>
      <c r="P43" s="37"/>
      <c r="Q43" s="10"/>
      <c r="R43" s="37"/>
      <c r="S43" s="10"/>
      <c r="T43" s="37"/>
    </row>
    <row r="44" spans="1:20" ht="12.75">
      <c r="A44" s="55" t="s">
        <v>1</v>
      </c>
      <c r="B44" s="30" t="s">
        <v>4</v>
      </c>
      <c r="C44" s="12">
        <f>C40+C36</f>
        <v>142</v>
      </c>
      <c r="D44" s="17">
        <f>C44/C46</f>
        <v>0.24956063268892795</v>
      </c>
      <c r="E44" s="12">
        <f>E40+E36</f>
        <v>253</v>
      </c>
      <c r="F44" s="17">
        <f>E44/E46</f>
        <v>0.3804511278195489</v>
      </c>
      <c r="G44" s="12">
        <f>G40+G36</f>
        <v>134</v>
      </c>
      <c r="H44" s="17">
        <f>G44/G46</f>
        <v>0.37746478873239436</v>
      </c>
      <c r="I44" s="12">
        <f>I40+I36</f>
        <v>4</v>
      </c>
      <c r="J44" s="17">
        <f>I44/I46</f>
        <v>0.5714285714285714</v>
      </c>
      <c r="K44" s="12">
        <f>K40+K36</f>
        <v>442</v>
      </c>
      <c r="L44" s="17">
        <f>K44/K46</f>
        <v>0.34396887159533074</v>
      </c>
      <c r="M44" s="12">
        <f>M40+M36</f>
        <v>4</v>
      </c>
      <c r="N44" s="17">
        <f>M44/M46</f>
        <v>0.25</v>
      </c>
      <c r="O44" s="12">
        <f>O40+O36</f>
        <v>18</v>
      </c>
      <c r="P44" s="17">
        <f>O44/O46</f>
        <v>0.23376623376623376</v>
      </c>
      <c r="Q44" s="12">
        <f>Q40+Q36</f>
        <v>105</v>
      </c>
      <c r="R44" s="17">
        <f>Q44/Q46</f>
        <v>0.35</v>
      </c>
      <c r="S44" s="12">
        <f>C44+E44+I44+K44+M44+Q44+G44+O44</f>
        <v>1102</v>
      </c>
      <c r="T44" s="19">
        <f>S44/S46</f>
        <v>0.33659132559560173</v>
      </c>
    </row>
    <row r="45" spans="1:20" ht="12.75">
      <c r="A45" s="53"/>
      <c r="B45" s="6" t="s">
        <v>3</v>
      </c>
      <c r="C45" s="13">
        <f>C37+C41</f>
        <v>427</v>
      </c>
      <c r="D45" s="18">
        <f>C45/C46</f>
        <v>0.7504393673110721</v>
      </c>
      <c r="E45" s="13">
        <f>E37+E41</f>
        <v>412</v>
      </c>
      <c r="F45" s="18">
        <f>E45/E46</f>
        <v>0.6195488721804512</v>
      </c>
      <c r="G45" s="13">
        <f>G37+G41</f>
        <v>221</v>
      </c>
      <c r="H45" s="18">
        <f>G45/G46</f>
        <v>0.6225352112676056</v>
      </c>
      <c r="I45" s="13">
        <f>I37+I41</f>
        <v>3</v>
      </c>
      <c r="J45" s="18">
        <f>I45/I46</f>
        <v>0.42857142857142855</v>
      </c>
      <c r="K45" s="13">
        <f>K37+K41</f>
        <v>843</v>
      </c>
      <c r="L45" s="18">
        <f>K45/K46</f>
        <v>0.6560311284046693</v>
      </c>
      <c r="M45" s="13">
        <f>M37+M41</f>
        <v>12</v>
      </c>
      <c r="N45" s="18">
        <f>M45/M46</f>
        <v>0.75</v>
      </c>
      <c r="O45" s="13">
        <f>O37+O41</f>
        <v>59</v>
      </c>
      <c r="P45" s="18">
        <f>O45/O46</f>
        <v>0.7662337662337663</v>
      </c>
      <c r="Q45" s="13">
        <f>Q37+Q41</f>
        <v>195</v>
      </c>
      <c r="R45" s="18">
        <f>Q45/Q46</f>
        <v>0.65</v>
      </c>
      <c r="S45" s="13">
        <f>C45+E45+I45+K45+M45+Q45+G45+O45</f>
        <v>2172</v>
      </c>
      <c r="T45" s="20">
        <f>S45/S46</f>
        <v>0.6634086744043983</v>
      </c>
    </row>
    <row r="46" spans="1:20" ht="13.5" customHeight="1" thickBot="1">
      <c r="A46" s="27"/>
      <c r="B46" s="8" t="s">
        <v>0</v>
      </c>
      <c r="C46" s="38">
        <f aca="true" t="shared" si="12" ref="C46:H46">SUM(C44:C45)</f>
        <v>569</v>
      </c>
      <c r="D46" s="29">
        <f t="shared" si="12"/>
        <v>1</v>
      </c>
      <c r="E46" s="38">
        <f t="shared" si="12"/>
        <v>665</v>
      </c>
      <c r="F46" s="29">
        <f t="shared" si="12"/>
        <v>1</v>
      </c>
      <c r="G46" s="38">
        <f t="shared" si="12"/>
        <v>355</v>
      </c>
      <c r="H46" s="29">
        <f t="shared" si="12"/>
        <v>1</v>
      </c>
      <c r="I46" s="38">
        <f aca="true" t="shared" si="13" ref="I46:N46">SUM(I44:I45)</f>
        <v>7</v>
      </c>
      <c r="J46" s="29">
        <f t="shared" si="13"/>
        <v>1</v>
      </c>
      <c r="K46" s="38">
        <f t="shared" si="13"/>
        <v>1285</v>
      </c>
      <c r="L46" s="29">
        <f t="shared" si="13"/>
        <v>1</v>
      </c>
      <c r="M46" s="38">
        <f t="shared" si="13"/>
        <v>16</v>
      </c>
      <c r="N46" s="29">
        <f t="shared" si="13"/>
        <v>1</v>
      </c>
      <c r="O46" s="38">
        <f aca="true" t="shared" si="14" ref="O46:T46">SUM(O44:O45)</f>
        <v>77</v>
      </c>
      <c r="P46" s="29">
        <f t="shared" si="14"/>
        <v>1</v>
      </c>
      <c r="Q46" s="38">
        <f t="shared" si="14"/>
        <v>300</v>
      </c>
      <c r="R46" s="29">
        <f t="shared" si="14"/>
        <v>1</v>
      </c>
      <c r="S46" s="38">
        <f t="shared" si="14"/>
        <v>3274</v>
      </c>
      <c r="T46" s="43">
        <f t="shared" si="14"/>
        <v>1</v>
      </c>
    </row>
    <row r="47" spans="1:15" ht="12.75" customHeight="1">
      <c r="A47" s="71" t="s">
        <v>5</v>
      </c>
      <c r="B47" s="71"/>
      <c r="C47" s="45"/>
      <c r="D47" s="45"/>
      <c r="E47" s="45"/>
      <c r="F47" s="45"/>
      <c r="G47" s="45"/>
      <c r="H47" s="45"/>
      <c r="I47" s="45"/>
      <c r="J47" s="45"/>
      <c r="K47" s="45"/>
      <c r="L47" s="45"/>
      <c r="M47" s="45"/>
      <c r="N47" s="45"/>
      <c r="O47" s="25"/>
    </row>
    <row r="48" spans="1:15" ht="12" customHeight="1" thickBot="1">
      <c r="A48" s="48"/>
      <c r="B48" s="48"/>
      <c r="C48" s="45"/>
      <c r="D48" s="45"/>
      <c r="E48" s="45"/>
      <c r="F48" s="45"/>
      <c r="G48" s="45"/>
      <c r="H48" s="45"/>
      <c r="I48" s="45"/>
      <c r="J48" s="45"/>
      <c r="K48" s="45"/>
      <c r="L48" s="45"/>
      <c r="M48" s="45"/>
      <c r="N48" s="45"/>
      <c r="O48" s="25"/>
    </row>
    <row r="49" spans="1:20" ht="51" customHeight="1" thickBot="1">
      <c r="A49" s="67" t="s">
        <v>18</v>
      </c>
      <c r="B49" s="68"/>
      <c r="C49" s="61" t="s">
        <v>13</v>
      </c>
      <c r="D49" s="62"/>
      <c r="E49" s="69" t="s">
        <v>2</v>
      </c>
      <c r="F49" s="60"/>
      <c r="G49" s="61" t="s">
        <v>12</v>
      </c>
      <c r="H49" s="62"/>
      <c r="I49" s="63" t="s">
        <v>16</v>
      </c>
      <c r="J49" s="64"/>
      <c r="K49" s="65" t="s">
        <v>14</v>
      </c>
      <c r="L49" s="66"/>
      <c r="M49" s="59" t="s">
        <v>15</v>
      </c>
      <c r="N49" s="60"/>
      <c r="O49" s="59" t="s">
        <v>11</v>
      </c>
      <c r="P49" s="60"/>
      <c r="Q49" s="59" t="s">
        <v>7</v>
      </c>
      <c r="R49" s="60"/>
      <c r="S49" s="59" t="s">
        <v>6</v>
      </c>
      <c r="T49" s="60"/>
    </row>
    <row r="50" spans="1:20" ht="22.5" customHeight="1" thickTop="1">
      <c r="A50" s="52" t="s">
        <v>9</v>
      </c>
      <c r="B50" s="35" t="s">
        <v>4</v>
      </c>
      <c r="C50" s="39">
        <v>121</v>
      </c>
      <c r="D50" s="40">
        <f>C50/C52</f>
        <v>0.27191011235955054</v>
      </c>
      <c r="E50" s="39">
        <v>160</v>
      </c>
      <c r="F50" s="40">
        <f>E50/E52</f>
        <v>0.3950617283950617</v>
      </c>
      <c r="G50" s="39">
        <v>94</v>
      </c>
      <c r="H50" s="40">
        <f>G50/G52</f>
        <v>0.42342342342342343</v>
      </c>
      <c r="I50" s="39">
        <v>5</v>
      </c>
      <c r="J50" s="40">
        <f>I50/I52</f>
        <v>0.625</v>
      </c>
      <c r="K50" s="39">
        <v>308</v>
      </c>
      <c r="L50" s="40">
        <f>K50/K52</f>
        <v>0.3449048152295633</v>
      </c>
      <c r="M50" s="39">
        <v>9</v>
      </c>
      <c r="N50" s="40">
        <f>M50/M52</f>
        <v>0.6923076923076923</v>
      </c>
      <c r="O50" s="39">
        <v>20</v>
      </c>
      <c r="P50" s="40">
        <f>O50/O52</f>
        <v>0.3448275862068966</v>
      </c>
      <c r="Q50" s="39">
        <f>18+76</f>
        <v>94</v>
      </c>
      <c r="R50" s="40">
        <f>Q50/Q52</f>
        <v>0.3884297520661157</v>
      </c>
      <c r="S50" s="39">
        <f>C50+E50+I50+K50+M50+Q50+G50+O50</f>
        <v>811</v>
      </c>
      <c r="T50" s="40">
        <f>S50/S52</f>
        <v>0.3547681539807524</v>
      </c>
    </row>
    <row r="51" spans="1:20" ht="12.75">
      <c r="A51" s="53"/>
      <c r="B51" s="6" t="s">
        <v>3</v>
      </c>
      <c r="C51" s="41">
        <v>324</v>
      </c>
      <c r="D51" s="20">
        <f>C51/C52</f>
        <v>0.7280898876404495</v>
      </c>
      <c r="E51" s="41">
        <v>245</v>
      </c>
      <c r="F51" s="20">
        <f>E51/E52</f>
        <v>0.6049382716049383</v>
      </c>
      <c r="G51" s="41">
        <v>128</v>
      </c>
      <c r="H51" s="20">
        <f>G51/G52</f>
        <v>0.5765765765765766</v>
      </c>
      <c r="I51" s="41">
        <v>3</v>
      </c>
      <c r="J51" s="20">
        <f>I51/I52</f>
        <v>0.375</v>
      </c>
      <c r="K51" s="41">
        <v>585</v>
      </c>
      <c r="L51" s="20">
        <f>K51/K52</f>
        <v>0.6550951847704367</v>
      </c>
      <c r="M51" s="41">
        <v>4</v>
      </c>
      <c r="N51" s="20">
        <f>M51/M52</f>
        <v>0.3076923076923077</v>
      </c>
      <c r="O51" s="41">
        <v>38</v>
      </c>
      <c r="P51" s="20">
        <f>O51/O52</f>
        <v>0.6551724137931034</v>
      </c>
      <c r="Q51" s="41">
        <f>19+129</f>
        <v>148</v>
      </c>
      <c r="R51" s="20">
        <f>Q51/Q52</f>
        <v>0.6115702479338843</v>
      </c>
      <c r="S51" s="41">
        <f>C51+E51+I51+K51+M51+Q51+G51+O51</f>
        <v>1475</v>
      </c>
      <c r="T51" s="20">
        <f>S51/S52</f>
        <v>0.6452318460192475</v>
      </c>
    </row>
    <row r="52" spans="1:20" ht="12.75">
      <c r="A52" s="33"/>
      <c r="B52" s="7" t="s">
        <v>0</v>
      </c>
      <c r="C52" s="42">
        <f>SUM(C50:C51)</f>
        <v>445</v>
      </c>
      <c r="D52" s="21">
        <f>SUM(D50:D51)</f>
        <v>1</v>
      </c>
      <c r="E52" s="42">
        <f>SUM(E50:E51)</f>
        <v>405</v>
      </c>
      <c r="F52" s="21">
        <f>SUM(F50:F51)</f>
        <v>1</v>
      </c>
      <c r="G52" s="42">
        <f>SUM(G50:G51)</f>
        <v>222</v>
      </c>
      <c r="H52" s="21">
        <f aca="true" t="shared" si="15" ref="H52:N52">SUM(H50:H51)</f>
        <v>1</v>
      </c>
      <c r="I52" s="42">
        <f t="shared" si="15"/>
        <v>8</v>
      </c>
      <c r="J52" s="21">
        <f t="shared" si="15"/>
        <v>1</v>
      </c>
      <c r="K52" s="42">
        <f t="shared" si="15"/>
        <v>893</v>
      </c>
      <c r="L52" s="21">
        <f t="shared" si="15"/>
        <v>1</v>
      </c>
      <c r="M52" s="42">
        <f t="shared" si="15"/>
        <v>13</v>
      </c>
      <c r="N52" s="21">
        <f t="shared" si="15"/>
        <v>1</v>
      </c>
      <c r="O52" s="42">
        <f aca="true" t="shared" si="16" ref="O52:T52">SUM(O50:O51)</f>
        <v>58</v>
      </c>
      <c r="P52" s="21">
        <f t="shared" si="16"/>
        <v>1</v>
      </c>
      <c r="Q52" s="42">
        <f t="shared" si="16"/>
        <v>242</v>
      </c>
      <c r="R52" s="21">
        <f t="shared" si="16"/>
        <v>1</v>
      </c>
      <c r="S52" s="42">
        <f t="shared" si="16"/>
        <v>2286</v>
      </c>
      <c r="T52" s="21">
        <f t="shared" si="16"/>
        <v>1</v>
      </c>
    </row>
    <row r="53" spans="1:20" ht="18.75" customHeight="1">
      <c r="A53" s="23"/>
      <c r="B53" s="5"/>
      <c r="C53" s="4"/>
      <c r="D53" s="36"/>
      <c r="E53" s="4"/>
      <c r="F53" s="36"/>
      <c r="G53" s="4"/>
      <c r="H53" s="36"/>
      <c r="I53" s="4"/>
      <c r="J53" s="36"/>
      <c r="K53" s="4"/>
      <c r="L53" s="36"/>
      <c r="M53" s="4"/>
      <c r="N53" s="36"/>
      <c r="O53" s="4"/>
      <c r="P53" s="36"/>
      <c r="Q53" s="4"/>
      <c r="R53" s="36"/>
      <c r="S53" s="4"/>
      <c r="T53" s="36"/>
    </row>
    <row r="54" spans="1:20" ht="14.25" customHeight="1">
      <c r="A54" s="54" t="s">
        <v>8</v>
      </c>
      <c r="B54" s="34" t="s">
        <v>4</v>
      </c>
      <c r="C54" s="10">
        <v>31</v>
      </c>
      <c r="D54" s="14">
        <f>C54/C56</f>
        <v>0.23134328358208955</v>
      </c>
      <c r="E54" s="10">
        <v>79</v>
      </c>
      <c r="F54" s="14">
        <f>E54/E56</f>
        <v>0.27526132404181186</v>
      </c>
      <c r="G54" s="10">
        <v>25</v>
      </c>
      <c r="H54" s="14">
        <f>G54/G56</f>
        <v>0.2631578947368421</v>
      </c>
      <c r="I54" s="10">
        <v>0</v>
      </c>
      <c r="J54" s="14">
        <v>0</v>
      </c>
      <c r="K54" s="10">
        <v>59</v>
      </c>
      <c r="L54" s="14">
        <f>K54/K56</f>
        <v>0.31382978723404253</v>
      </c>
      <c r="M54" s="10">
        <v>0</v>
      </c>
      <c r="N54" s="14">
        <v>0</v>
      </c>
      <c r="O54" s="10">
        <v>4</v>
      </c>
      <c r="P54" s="14">
        <f>O54/O56</f>
        <v>0.2</v>
      </c>
      <c r="Q54" s="10">
        <f>6+37</f>
        <v>43</v>
      </c>
      <c r="R54" s="14">
        <f>Q54/Q56</f>
        <v>0.38392857142857145</v>
      </c>
      <c r="S54" s="28">
        <f>C54+E54+I54+K54+M54+Q54+G54+O54</f>
        <v>241</v>
      </c>
      <c r="T54" s="14">
        <f>S54/S56</f>
        <v>0.28827751196172247</v>
      </c>
    </row>
    <row r="55" spans="1:20" ht="12.75">
      <c r="A55" s="53"/>
      <c r="B55" s="6" t="s">
        <v>3</v>
      </c>
      <c r="C55" s="9">
        <v>103</v>
      </c>
      <c r="D55" s="15">
        <f>C55/C56</f>
        <v>0.7686567164179104</v>
      </c>
      <c r="E55" s="9">
        <v>208</v>
      </c>
      <c r="F55" s="15">
        <f>E55/E56</f>
        <v>0.7247386759581882</v>
      </c>
      <c r="G55" s="9">
        <v>70</v>
      </c>
      <c r="H55" s="15">
        <f>G55/G56</f>
        <v>0.7368421052631579</v>
      </c>
      <c r="I55" s="9">
        <v>0</v>
      </c>
      <c r="J55" s="15">
        <v>0</v>
      </c>
      <c r="K55" s="9">
        <v>129</v>
      </c>
      <c r="L55" s="15">
        <f>K55/K56</f>
        <v>0.6861702127659575</v>
      </c>
      <c r="M55" s="9">
        <v>0</v>
      </c>
      <c r="N55" s="15">
        <v>0</v>
      </c>
      <c r="O55" s="9">
        <v>16</v>
      </c>
      <c r="P55" s="15">
        <f>O55/O56</f>
        <v>0.8</v>
      </c>
      <c r="Q55" s="9">
        <f>10+59</f>
        <v>69</v>
      </c>
      <c r="R55" s="15">
        <f>Q55/Q56</f>
        <v>0.6160714285714286</v>
      </c>
      <c r="S55" s="13">
        <f>C55+E55+I55+K55+M55+Q55+G55+O55</f>
        <v>595</v>
      </c>
      <c r="T55" s="15">
        <f>S55/S56</f>
        <v>0.7117224880382775</v>
      </c>
    </row>
    <row r="56" spans="1:20" ht="12.75">
      <c r="A56" s="24"/>
      <c r="B56" s="7" t="s">
        <v>0</v>
      </c>
      <c r="C56" s="11">
        <f>SUM(C54:C55)</f>
        <v>134</v>
      </c>
      <c r="D56" s="16">
        <f>SUM(D54:D55)</f>
        <v>1</v>
      </c>
      <c r="E56" s="11">
        <f>SUM(E54:E55)</f>
        <v>287</v>
      </c>
      <c r="F56" s="16">
        <f>SUM(F54:F55)</f>
        <v>1</v>
      </c>
      <c r="G56" s="11">
        <f>SUM(G54:G55)</f>
        <v>95</v>
      </c>
      <c r="H56" s="16">
        <f aca="true" t="shared" si="17" ref="H56:N56">SUM(H54:H55)</f>
        <v>1</v>
      </c>
      <c r="I56" s="11">
        <f t="shared" si="17"/>
        <v>0</v>
      </c>
      <c r="J56" s="16">
        <f t="shared" si="17"/>
        <v>0</v>
      </c>
      <c r="K56" s="11">
        <f t="shared" si="17"/>
        <v>188</v>
      </c>
      <c r="L56" s="16">
        <f t="shared" si="17"/>
        <v>1</v>
      </c>
      <c r="M56" s="11">
        <f t="shared" si="17"/>
        <v>0</v>
      </c>
      <c r="N56" s="16">
        <f t="shared" si="17"/>
        <v>0</v>
      </c>
      <c r="O56" s="11">
        <f aca="true" t="shared" si="18" ref="O56:T56">SUM(O54:O55)</f>
        <v>20</v>
      </c>
      <c r="P56" s="16">
        <f t="shared" si="18"/>
        <v>1</v>
      </c>
      <c r="Q56" s="11">
        <f t="shared" si="18"/>
        <v>112</v>
      </c>
      <c r="R56" s="16">
        <f t="shared" si="18"/>
        <v>1</v>
      </c>
      <c r="S56" s="11">
        <f t="shared" si="18"/>
        <v>836</v>
      </c>
      <c r="T56" s="16">
        <f t="shared" si="18"/>
        <v>1</v>
      </c>
    </row>
    <row r="57" spans="1:20" ht="18.75" customHeight="1" thickBot="1">
      <c r="A57" s="31"/>
      <c r="B57" s="32"/>
      <c r="C57" s="10"/>
      <c r="D57" s="37"/>
      <c r="E57" s="10"/>
      <c r="F57" s="37"/>
      <c r="G57" s="10"/>
      <c r="H57" s="37"/>
      <c r="I57" s="10"/>
      <c r="J57" s="37"/>
      <c r="K57" s="10"/>
      <c r="L57" s="37"/>
      <c r="M57" s="10"/>
      <c r="N57" s="37"/>
      <c r="O57" s="10"/>
      <c r="P57" s="37"/>
      <c r="Q57" s="10"/>
      <c r="R57" s="37"/>
      <c r="S57" s="10"/>
      <c r="T57" s="37"/>
    </row>
    <row r="58" spans="1:20" ht="12.75" customHeight="1">
      <c r="A58" s="55" t="s">
        <v>1</v>
      </c>
      <c r="B58" s="30" t="s">
        <v>4</v>
      </c>
      <c r="C58" s="12">
        <f>C54+C50</f>
        <v>152</v>
      </c>
      <c r="D58" s="17">
        <f>C58/C60</f>
        <v>0.26252158894645944</v>
      </c>
      <c r="E58" s="12">
        <f>E54+E50</f>
        <v>239</v>
      </c>
      <c r="F58" s="17">
        <f>E58/E60</f>
        <v>0.3453757225433526</v>
      </c>
      <c r="G58" s="12">
        <f>G54+G50</f>
        <v>119</v>
      </c>
      <c r="H58" s="17">
        <f>G58/G60</f>
        <v>0.3753943217665615</v>
      </c>
      <c r="I58" s="12">
        <f>I54+I50</f>
        <v>5</v>
      </c>
      <c r="J58" s="17">
        <f>I58/I60</f>
        <v>0.625</v>
      </c>
      <c r="K58" s="12">
        <f>K54+K50</f>
        <v>367</v>
      </c>
      <c r="L58" s="17">
        <f>K58/K60</f>
        <v>0.33950046253469013</v>
      </c>
      <c r="M58" s="12">
        <f>M54+M50</f>
        <v>9</v>
      </c>
      <c r="N58" s="17">
        <f>M58/M60</f>
        <v>0.6923076923076923</v>
      </c>
      <c r="O58" s="12">
        <f>O54+O50</f>
        <v>24</v>
      </c>
      <c r="P58" s="17">
        <f>O58/O60</f>
        <v>0.3076923076923077</v>
      </c>
      <c r="Q58" s="12">
        <f>Q54+Q50</f>
        <v>137</v>
      </c>
      <c r="R58" s="17">
        <f>Q58/Q60</f>
        <v>0.3870056497175141</v>
      </c>
      <c r="S58" s="12">
        <f>C58+E58+I58+K58+M58+Q58+G58+O58</f>
        <v>1052</v>
      </c>
      <c r="T58" s="19">
        <f>S58/S60</f>
        <v>0.33696348494554773</v>
      </c>
    </row>
    <row r="59" spans="1:20" ht="12.75">
      <c r="A59" s="53"/>
      <c r="B59" s="6" t="s">
        <v>3</v>
      </c>
      <c r="C59" s="13">
        <f>C51+C55</f>
        <v>427</v>
      </c>
      <c r="D59" s="18">
        <f>C59/C60</f>
        <v>0.7374784110535406</v>
      </c>
      <c r="E59" s="13">
        <f>E51+E55</f>
        <v>453</v>
      </c>
      <c r="F59" s="18">
        <f>E59/E60</f>
        <v>0.6546242774566474</v>
      </c>
      <c r="G59" s="13">
        <f>G51+G55</f>
        <v>198</v>
      </c>
      <c r="H59" s="18">
        <f>G59/G60</f>
        <v>0.6246056782334385</v>
      </c>
      <c r="I59" s="13">
        <f>I51+I55</f>
        <v>3</v>
      </c>
      <c r="J59" s="18">
        <f>I59/I60</f>
        <v>0.375</v>
      </c>
      <c r="K59" s="13">
        <f>K51+K55</f>
        <v>714</v>
      </c>
      <c r="L59" s="18">
        <f>K59/K60</f>
        <v>0.6604995374653099</v>
      </c>
      <c r="M59" s="13">
        <f>M51+M55</f>
        <v>4</v>
      </c>
      <c r="N59" s="18">
        <f>M59/M60</f>
        <v>0.3076923076923077</v>
      </c>
      <c r="O59" s="13">
        <f>O51+O55</f>
        <v>54</v>
      </c>
      <c r="P59" s="18">
        <f>O59/O60</f>
        <v>0.6923076923076923</v>
      </c>
      <c r="Q59" s="13">
        <f>Q51+Q55</f>
        <v>217</v>
      </c>
      <c r="R59" s="18">
        <f>Q59/Q60</f>
        <v>0.6129943502824858</v>
      </c>
      <c r="S59" s="13">
        <f>C59+E59+I59+K59+M59+Q59+G59+O59</f>
        <v>2070</v>
      </c>
      <c r="T59" s="20">
        <f>S59/S60</f>
        <v>0.6630365150544523</v>
      </c>
    </row>
    <row r="60" spans="1:20" ht="13.5" customHeight="1" thickBot="1">
      <c r="A60" s="27"/>
      <c r="B60" s="8" t="s">
        <v>0</v>
      </c>
      <c r="C60" s="38">
        <f>SUM(C58:C59)</f>
        <v>579</v>
      </c>
      <c r="D60" s="29">
        <f>SUM(D58:D59)</f>
        <v>1</v>
      </c>
      <c r="E60" s="38">
        <f>SUM(E58:E59)</f>
        <v>692</v>
      </c>
      <c r="F60" s="29">
        <f>SUM(F58:F59)</f>
        <v>1</v>
      </c>
      <c r="G60" s="38">
        <f>SUM(G58:G59)</f>
        <v>317</v>
      </c>
      <c r="H60" s="29">
        <f aca="true" t="shared" si="19" ref="H60:N60">SUM(H58:H59)</f>
        <v>1</v>
      </c>
      <c r="I60" s="38">
        <f t="shared" si="19"/>
        <v>8</v>
      </c>
      <c r="J60" s="29">
        <f t="shared" si="19"/>
        <v>1</v>
      </c>
      <c r="K60" s="38">
        <f t="shared" si="19"/>
        <v>1081</v>
      </c>
      <c r="L60" s="29">
        <f t="shared" si="19"/>
        <v>1</v>
      </c>
      <c r="M60" s="38">
        <f t="shared" si="19"/>
        <v>13</v>
      </c>
      <c r="N60" s="29">
        <f t="shared" si="19"/>
        <v>1</v>
      </c>
      <c r="O60" s="38">
        <f aca="true" t="shared" si="20" ref="O60:T60">SUM(O58:O59)</f>
        <v>78</v>
      </c>
      <c r="P60" s="29">
        <f t="shared" si="20"/>
        <v>1</v>
      </c>
      <c r="Q60" s="38">
        <f t="shared" si="20"/>
        <v>354</v>
      </c>
      <c r="R60" s="29">
        <f t="shared" si="20"/>
        <v>1</v>
      </c>
      <c r="S60" s="38">
        <f t="shared" si="20"/>
        <v>3122</v>
      </c>
      <c r="T60" s="43">
        <f t="shared" si="20"/>
        <v>1</v>
      </c>
    </row>
    <row r="61" spans="1:15" ht="12.75" customHeight="1">
      <c r="A61" s="71" t="s">
        <v>5</v>
      </c>
      <c r="B61" s="71"/>
      <c r="C61" s="45"/>
      <c r="D61" s="45"/>
      <c r="E61" s="45"/>
      <c r="F61" s="45"/>
      <c r="G61" s="45"/>
      <c r="H61" s="45"/>
      <c r="I61" s="45"/>
      <c r="J61" s="45"/>
      <c r="K61" s="45"/>
      <c r="L61" s="45"/>
      <c r="M61" s="45"/>
      <c r="N61" s="45"/>
      <c r="O61" s="25"/>
    </row>
    <row r="62" spans="1:15" ht="19.5" customHeight="1">
      <c r="A62" s="48"/>
      <c r="B62" s="48"/>
      <c r="C62" s="45"/>
      <c r="D62" s="45"/>
      <c r="E62" s="45"/>
      <c r="F62" s="45"/>
      <c r="G62" s="45"/>
      <c r="H62" s="45"/>
      <c r="I62" s="45"/>
      <c r="J62" s="45"/>
      <c r="K62" s="45"/>
      <c r="L62" s="45"/>
      <c r="M62" s="45"/>
      <c r="N62" s="45"/>
      <c r="O62" s="25"/>
    </row>
    <row r="63" spans="1:20" ht="18">
      <c r="A63" s="56" t="s">
        <v>17</v>
      </c>
      <c r="B63" s="56"/>
      <c r="C63" s="56"/>
      <c r="D63" s="56"/>
      <c r="E63" s="56"/>
      <c r="F63" s="56"/>
      <c r="G63" s="56"/>
      <c r="H63" s="56"/>
      <c r="I63" s="56"/>
      <c r="J63" s="56"/>
      <c r="K63" s="56"/>
      <c r="L63" s="56"/>
      <c r="M63" s="56"/>
      <c r="N63" s="56"/>
      <c r="O63" s="56"/>
      <c r="P63" s="56"/>
      <c r="Q63" s="56"/>
      <c r="R63" s="56"/>
      <c r="S63" s="56"/>
      <c r="T63" s="56"/>
    </row>
    <row r="64" spans="1:20" ht="12.75">
      <c r="A64" s="49" t="str">
        <f>A33</f>
        <v>2010-11 to 2014-15</v>
      </c>
      <c r="B64" s="49"/>
      <c r="C64" s="49"/>
      <c r="D64" s="49"/>
      <c r="E64" s="49"/>
      <c r="F64" s="49"/>
      <c r="G64" s="49"/>
      <c r="H64" s="49"/>
      <c r="I64" s="49"/>
      <c r="J64" s="49"/>
      <c r="K64" s="49"/>
      <c r="L64" s="49"/>
      <c r="M64" s="49"/>
      <c r="N64" s="49"/>
      <c r="O64" s="49"/>
      <c r="P64" s="49"/>
      <c r="Q64" s="49"/>
      <c r="R64" s="49"/>
      <c r="S64" s="49"/>
      <c r="T64" s="49"/>
    </row>
    <row r="65" ht="12" customHeight="1" thickBot="1"/>
    <row r="66" spans="1:20" ht="57" customHeight="1" thickBot="1">
      <c r="A66" s="67" t="s">
        <v>10</v>
      </c>
      <c r="B66" s="68"/>
      <c r="C66" s="61" t="s">
        <v>13</v>
      </c>
      <c r="D66" s="62"/>
      <c r="E66" s="69" t="s">
        <v>2</v>
      </c>
      <c r="F66" s="60"/>
      <c r="G66" s="61" t="s">
        <v>12</v>
      </c>
      <c r="H66" s="62"/>
      <c r="I66" s="63" t="s">
        <v>16</v>
      </c>
      <c r="J66" s="64"/>
      <c r="K66" s="65" t="s">
        <v>14</v>
      </c>
      <c r="L66" s="66"/>
      <c r="M66" s="59" t="s">
        <v>15</v>
      </c>
      <c r="N66" s="60"/>
      <c r="O66" s="59" t="s">
        <v>11</v>
      </c>
      <c r="P66" s="60"/>
      <c r="Q66" s="59" t="s">
        <v>7</v>
      </c>
      <c r="R66" s="60"/>
      <c r="S66" s="59" t="s">
        <v>6</v>
      </c>
      <c r="T66" s="60"/>
    </row>
    <row r="67" spans="1:20" ht="22.5" customHeight="1" thickTop="1">
      <c r="A67" s="52" t="s">
        <v>9</v>
      </c>
      <c r="B67" s="35" t="s">
        <v>4</v>
      </c>
      <c r="C67" s="39">
        <v>98</v>
      </c>
      <c r="D67" s="40">
        <f>C67/C69</f>
        <v>0.25654450261780104</v>
      </c>
      <c r="E67" s="39">
        <v>144</v>
      </c>
      <c r="F67" s="40">
        <f>E67/E69</f>
        <v>0.4044943820224719</v>
      </c>
      <c r="G67" s="39">
        <v>77</v>
      </c>
      <c r="H67" s="40">
        <f>G67/G69</f>
        <v>0.41621621621621624</v>
      </c>
      <c r="I67" s="39">
        <v>2</v>
      </c>
      <c r="J67" s="40">
        <f>I67/I69</f>
        <v>0.18181818181818182</v>
      </c>
      <c r="K67" s="39">
        <v>241</v>
      </c>
      <c r="L67" s="40">
        <f>K67/K69</f>
        <v>0.3070063694267516</v>
      </c>
      <c r="M67" s="39">
        <v>1</v>
      </c>
      <c r="N67" s="40">
        <f>M67/M69</f>
        <v>0.14285714285714285</v>
      </c>
      <c r="O67" s="39">
        <v>6</v>
      </c>
      <c r="P67" s="40">
        <f>O67/O69</f>
        <v>0.16666666666666666</v>
      </c>
      <c r="Q67" s="39">
        <f>17+88</f>
        <v>105</v>
      </c>
      <c r="R67" s="40">
        <f>Q67/Q69</f>
        <v>0.3559322033898305</v>
      </c>
      <c r="S67" s="39">
        <f>C67+E67+I67+K67+M67+Q67+G67+O67</f>
        <v>674</v>
      </c>
      <c r="T67" s="40">
        <f>S67/S69</f>
        <v>0.32766164316966456</v>
      </c>
    </row>
    <row r="68" spans="1:20" ht="12.75">
      <c r="A68" s="53"/>
      <c r="B68" s="6" t="s">
        <v>3</v>
      </c>
      <c r="C68" s="41">
        <v>284</v>
      </c>
      <c r="D68" s="20">
        <f>C68/C69</f>
        <v>0.743455497382199</v>
      </c>
      <c r="E68" s="41">
        <v>212</v>
      </c>
      <c r="F68" s="20">
        <f>E68/E69</f>
        <v>0.5955056179775281</v>
      </c>
      <c r="G68" s="41">
        <v>108</v>
      </c>
      <c r="H68" s="20">
        <f>G68/G69</f>
        <v>0.5837837837837838</v>
      </c>
      <c r="I68" s="41">
        <v>9</v>
      </c>
      <c r="J68" s="20">
        <f>I68/I69</f>
        <v>0.8181818181818182</v>
      </c>
      <c r="K68" s="41">
        <v>544</v>
      </c>
      <c r="L68" s="20">
        <f>K68/K69</f>
        <v>0.6929936305732484</v>
      </c>
      <c r="M68" s="41">
        <v>6</v>
      </c>
      <c r="N68" s="20">
        <f>M68/M69</f>
        <v>0.8571428571428571</v>
      </c>
      <c r="O68" s="41">
        <v>30</v>
      </c>
      <c r="P68" s="20">
        <f>O68/O69</f>
        <v>0.8333333333333334</v>
      </c>
      <c r="Q68" s="41">
        <f>19+171</f>
        <v>190</v>
      </c>
      <c r="R68" s="20">
        <f>Q68/Q69</f>
        <v>0.6440677966101694</v>
      </c>
      <c r="S68" s="41">
        <f>C68+E68+I68+K68+M68+Q68+G68+O68</f>
        <v>1383</v>
      </c>
      <c r="T68" s="20">
        <f>S68/S69</f>
        <v>0.6723383568303355</v>
      </c>
    </row>
    <row r="69" spans="1:20" ht="12.75">
      <c r="A69" s="33"/>
      <c r="B69" s="7" t="s">
        <v>0</v>
      </c>
      <c r="C69" s="42">
        <f aca="true" t="shared" si="21" ref="C69:H69">SUM(C67:C68)</f>
        <v>382</v>
      </c>
      <c r="D69" s="21">
        <f t="shared" si="21"/>
        <v>1</v>
      </c>
      <c r="E69" s="42">
        <f t="shared" si="21"/>
        <v>356</v>
      </c>
      <c r="F69" s="21">
        <f t="shared" si="21"/>
        <v>1</v>
      </c>
      <c r="G69" s="42">
        <f t="shared" si="21"/>
        <v>185</v>
      </c>
      <c r="H69" s="21">
        <f t="shared" si="21"/>
        <v>1</v>
      </c>
      <c r="I69" s="42">
        <f aca="true" t="shared" si="22" ref="I69:N69">SUM(I67:I68)</f>
        <v>11</v>
      </c>
      <c r="J69" s="21">
        <f t="shared" si="22"/>
        <v>1</v>
      </c>
      <c r="K69" s="42">
        <f t="shared" si="22"/>
        <v>785</v>
      </c>
      <c r="L69" s="21">
        <f t="shared" si="22"/>
        <v>1</v>
      </c>
      <c r="M69" s="42">
        <f t="shared" si="22"/>
        <v>7</v>
      </c>
      <c r="N69" s="21">
        <f t="shared" si="22"/>
        <v>1</v>
      </c>
      <c r="O69" s="42">
        <f aca="true" t="shared" si="23" ref="O69:T69">SUM(O67:O68)</f>
        <v>36</v>
      </c>
      <c r="P69" s="21">
        <f t="shared" si="23"/>
        <v>1</v>
      </c>
      <c r="Q69" s="42">
        <f t="shared" si="23"/>
        <v>295</v>
      </c>
      <c r="R69" s="21">
        <f t="shared" si="23"/>
        <v>1</v>
      </c>
      <c r="S69" s="42">
        <f t="shared" si="23"/>
        <v>2057</v>
      </c>
      <c r="T69" s="21">
        <f t="shared" si="23"/>
        <v>1</v>
      </c>
    </row>
    <row r="70" spans="1:20" ht="18.75" customHeight="1">
      <c r="A70" s="23"/>
      <c r="B70" s="5"/>
      <c r="C70" s="4"/>
      <c r="D70" s="36"/>
      <c r="E70" s="4"/>
      <c r="F70" s="36"/>
      <c r="G70" s="4"/>
      <c r="H70" s="36"/>
      <c r="I70" s="4"/>
      <c r="J70" s="36"/>
      <c r="K70" s="4"/>
      <c r="L70" s="36"/>
      <c r="M70" s="4"/>
      <c r="N70" s="36"/>
      <c r="O70" s="4"/>
      <c r="P70" s="36"/>
      <c r="Q70" s="4"/>
      <c r="R70" s="36"/>
      <c r="S70" s="4"/>
      <c r="T70" s="36"/>
    </row>
    <row r="71" spans="1:20" ht="14.25" customHeight="1">
      <c r="A71" s="54" t="s">
        <v>8</v>
      </c>
      <c r="B71" s="34" t="s">
        <v>4</v>
      </c>
      <c r="C71" s="10">
        <v>29</v>
      </c>
      <c r="D71" s="14">
        <f>C71/C73</f>
        <v>0.18238993710691823</v>
      </c>
      <c r="E71" s="10">
        <v>87</v>
      </c>
      <c r="F71" s="14">
        <f>E71/E73</f>
        <v>0.2979452054794521</v>
      </c>
      <c r="G71" s="10">
        <v>24</v>
      </c>
      <c r="H71" s="14">
        <f>G71/G73</f>
        <v>0.22018348623853212</v>
      </c>
      <c r="I71" s="10">
        <v>2</v>
      </c>
      <c r="J71" s="14">
        <f>I71/I73</f>
        <v>0.5</v>
      </c>
      <c r="K71" s="10">
        <v>51</v>
      </c>
      <c r="L71" s="14">
        <f>K71/K73</f>
        <v>0.24285714285714285</v>
      </c>
      <c r="M71" s="10">
        <v>1</v>
      </c>
      <c r="N71" s="14">
        <f>M71/M73</f>
        <v>0.5</v>
      </c>
      <c r="O71" s="10">
        <v>0</v>
      </c>
      <c r="P71" s="14">
        <f>O71/O73</f>
        <v>0</v>
      </c>
      <c r="Q71" s="10">
        <f>8+54</f>
        <v>62</v>
      </c>
      <c r="R71" s="14">
        <f>Q71/Q73</f>
        <v>0.3780487804878049</v>
      </c>
      <c r="S71" s="28">
        <f>C71+E71+I71+K71+M71+Q71+G71+O71</f>
        <v>256</v>
      </c>
      <c r="T71" s="14">
        <f>S71/S73</f>
        <v>0.270042194092827</v>
      </c>
    </row>
    <row r="72" spans="1:20" ht="12.75">
      <c r="A72" s="53"/>
      <c r="B72" s="6" t="s">
        <v>3</v>
      </c>
      <c r="C72" s="9">
        <v>130</v>
      </c>
      <c r="D72" s="15">
        <f>C72/C73</f>
        <v>0.8176100628930818</v>
      </c>
      <c r="E72" s="9">
        <v>205</v>
      </c>
      <c r="F72" s="15">
        <f>E72/E73</f>
        <v>0.702054794520548</v>
      </c>
      <c r="G72" s="9">
        <v>85</v>
      </c>
      <c r="H72" s="15">
        <f>G72/G73</f>
        <v>0.7798165137614679</v>
      </c>
      <c r="I72" s="9">
        <v>2</v>
      </c>
      <c r="J72" s="15">
        <f>I72/I73</f>
        <v>0.5</v>
      </c>
      <c r="K72" s="9">
        <v>159</v>
      </c>
      <c r="L72" s="15">
        <f>K72/K73</f>
        <v>0.7571428571428571</v>
      </c>
      <c r="M72" s="9">
        <v>1</v>
      </c>
      <c r="N72" s="15">
        <f>M72/M73</f>
        <v>0.5</v>
      </c>
      <c r="O72" s="9">
        <v>8</v>
      </c>
      <c r="P72" s="15">
        <f>O72/O73</f>
        <v>1</v>
      </c>
      <c r="Q72" s="9">
        <f>14+88</f>
        <v>102</v>
      </c>
      <c r="R72" s="15">
        <f>Q72/Q73</f>
        <v>0.6219512195121951</v>
      </c>
      <c r="S72" s="13">
        <f>C72+E72+I72+K72+M72+Q72+G72+O72</f>
        <v>692</v>
      </c>
      <c r="T72" s="15">
        <f>S72/S73</f>
        <v>0.729957805907173</v>
      </c>
    </row>
    <row r="73" spans="1:20" ht="12.75">
      <c r="A73" s="24"/>
      <c r="B73" s="7" t="s">
        <v>0</v>
      </c>
      <c r="C73" s="11">
        <f aca="true" t="shared" si="24" ref="C73:H73">SUM(C71:C72)</f>
        <v>159</v>
      </c>
      <c r="D73" s="16">
        <f t="shared" si="24"/>
        <v>1</v>
      </c>
      <c r="E73" s="11">
        <f t="shared" si="24"/>
        <v>292</v>
      </c>
      <c r="F73" s="16">
        <f t="shared" si="24"/>
        <v>1</v>
      </c>
      <c r="G73" s="11">
        <f t="shared" si="24"/>
        <v>109</v>
      </c>
      <c r="H73" s="16">
        <f t="shared" si="24"/>
        <v>1</v>
      </c>
      <c r="I73" s="11">
        <f aca="true" t="shared" si="25" ref="I73:N73">SUM(I71:I72)</f>
        <v>4</v>
      </c>
      <c r="J73" s="16">
        <f t="shared" si="25"/>
        <v>1</v>
      </c>
      <c r="K73" s="11">
        <f t="shared" si="25"/>
        <v>210</v>
      </c>
      <c r="L73" s="16">
        <f t="shared" si="25"/>
        <v>1</v>
      </c>
      <c r="M73" s="11">
        <f t="shared" si="25"/>
        <v>2</v>
      </c>
      <c r="N73" s="16">
        <f t="shared" si="25"/>
        <v>1</v>
      </c>
      <c r="O73" s="11">
        <f aca="true" t="shared" si="26" ref="O73:T73">SUM(O71:O72)</f>
        <v>8</v>
      </c>
      <c r="P73" s="16">
        <f t="shared" si="26"/>
        <v>1</v>
      </c>
      <c r="Q73" s="11">
        <f t="shared" si="26"/>
        <v>164</v>
      </c>
      <c r="R73" s="16">
        <f t="shared" si="26"/>
        <v>1</v>
      </c>
      <c r="S73" s="11">
        <f t="shared" si="26"/>
        <v>948</v>
      </c>
      <c r="T73" s="16">
        <f t="shared" si="26"/>
        <v>1</v>
      </c>
    </row>
    <row r="74" spans="1:20" ht="18.75" customHeight="1" thickBot="1">
      <c r="A74" s="31"/>
      <c r="B74" s="32"/>
      <c r="C74" s="10"/>
      <c r="D74" s="37"/>
      <c r="E74" s="10"/>
      <c r="F74" s="37"/>
      <c r="G74" s="10"/>
      <c r="H74" s="37"/>
      <c r="I74" s="10"/>
      <c r="J74" s="37"/>
      <c r="K74" s="10"/>
      <c r="L74" s="37"/>
      <c r="M74" s="10"/>
      <c r="N74" s="37"/>
      <c r="O74" s="10"/>
      <c r="P74" s="37"/>
      <c r="Q74" s="10"/>
      <c r="R74" s="37"/>
      <c r="S74" s="10"/>
      <c r="T74" s="37"/>
    </row>
    <row r="75" spans="1:20" ht="12.75" customHeight="1">
      <c r="A75" s="55" t="s">
        <v>1</v>
      </c>
      <c r="B75" s="30" t="s">
        <v>4</v>
      </c>
      <c r="C75" s="12">
        <f>C71+C67</f>
        <v>127</v>
      </c>
      <c r="D75" s="17">
        <f>C75/C77</f>
        <v>0.23475046210720887</v>
      </c>
      <c r="E75" s="12">
        <f>E71+E67</f>
        <v>231</v>
      </c>
      <c r="F75" s="17">
        <f>E75/E77</f>
        <v>0.35648148148148145</v>
      </c>
      <c r="G75" s="12">
        <f>G71+G67</f>
        <v>101</v>
      </c>
      <c r="H75" s="17">
        <f>G75/G77</f>
        <v>0.3435374149659864</v>
      </c>
      <c r="I75" s="12">
        <f>I71+I67</f>
        <v>4</v>
      </c>
      <c r="J75" s="17">
        <f>I75/I77</f>
        <v>0.26666666666666666</v>
      </c>
      <c r="K75" s="12">
        <f>K71+K67</f>
        <v>292</v>
      </c>
      <c r="L75" s="17">
        <f>K75/K77</f>
        <v>0.29346733668341707</v>
      </c>
      <c r="M75" s="12">
        <f>M71+M67</f>
        <v>2</v>
      </c>
      <c r="N75" s="17">
        <f>M75/M77</f>
        <v>0.2222222222222222</v>
      </c>
      <c r="O75" s="12">
        <f>O71+O67</f>
        <v>6</v>
      </c>
      <c r="P75" s="17">
        <f>O75/O77</f>
        <v>0.13636363636363635</v>
      </c>
      <c r="Q75" s="12">
        <f>Q71+Q67</f>
        <v>167</v>
      </c>
      <c r="R75" s="17">
        <f>Q75/Q77</f>
        <v>0.3638344226579521</v>
      </c>
      <c r="S75" s="12">
        <f>C75+E75+I75+K75+M75+Q75+G75+O75</f>
        <v>930</v>
      </c>
      <c r="T75" s="19">
        <f>S75/S77</f>
        <v>0.30948419301164726</v>
      </c>
    </row>
    <row r="76" spans="1:20" ht="12.75">
      <c r="A76" s="53"/>
      <c r="B76" s="6" t="s">
        <v>3</v>
      </c>
      <c r="C76" s="13">
        <f>C68+C72</f>
        <v>414</v>
      </c>
      <c r="D76" s="18">
        <f>C76/C77</f>
        <v>0.7652495378927912</v>
      </c>
      <c r="E76" s="13">
        <f>E68+E72</f>
        <v>417</v>
      </c>
      <c r="F76" s="18">
        <f>E76/E77</f>
        <v>0.6435185185185185</v>
      </c>
      <c r="G76" s="13">
        <f>G68+G72</f>
        <v>193</v>
      </c>
      <c r="H76" s="18">
        <f>G76/G77</f>
        <v>0.6564625850340136</v>
      </c>
      <c r="I76" s="13">
        <f>I68+I72</f>
        <v>11</v>
      </c>
      <c r="J76" s="18">
        <f>I76/I77</f>
        <v>0.7333333333333333</v>
      </c>
      <c r="K76" s="13">
        <f>K68+K72</f>
        <v>703</v>
      </c>
      <c r="L76" s="18">
        <f>K76/K77</f>
        <v>0.7065326633165829</v>
      </c>
      <c r="M76" s="13">
        <f>M68+M72</f>
        <v>7</v>
      </c>
      <c r="N76" s="18">
        <f>M76/M77</f>
        <v>0.7777777777777778</v>
      </c>
      <c r="O76" s="13">
        <f>O68+O72</f>
        <v>38</v>
      </c>
      <c r="P76" s="18">
        <f>O76/O77</f>
        <v>0.8636363636363636</v>
      </c>
      <c r="Q76" s="13">
        <f>Q68+Q72</f>
        <v>292</v>
      </c>
      <c r="R76" s="18">
        <f>Q76/Q77</f>
        <v>0.6361655773420479</v>
      </c>
      <c r="S76" s="13">
        <f>C76+E76+I76+K76+M76+Q76+G76+O76</f>
        <v>2075</v>
      </c>
      <c r="T76" s="20">
        <f>S76/S77</f>
        <v>0.6905158069883528</v>
      </c>
    </row>
    <row r="77" spans="1:20" ht="13.5" customHeight="1" thickBot="1">
      <c r="A77" s="27"/>
      <c r="B77" s="8" t="s">
        <v>0</v>
      </c>
      <c r="C77" s="38">
        <f aca="true" t="shared" si="27" ref="C77:H77">SUM(C75:C76)</f>
        <v>541</v>
      </c>
      <c r="D77" s="29">
        <f t="shared" si="27"/>
        <v>1</v>
      </c>
      <c r="E77" s="38">
        <f t="shared" si="27"/>
        <v>648</v>
      </c>
      <c r="F77" s="29">
        <f t="shared" si="27"/>
        <v>1</v>
      </c>
      <c r="G77" s="38">
        <f t="shared" si="27"/>
        <v>294</v>
      </c>
      <c r="H77" s="29">
        <f t="shared" si="27"/>
        <v>1</v>
      </c>
      <c r="I77" s="38">
        <f aca="true" t="shared" si="28" ref="I77:N77">SUM(I75:I76)</f>
        <v>15</v>
      </c>
      <c r="J77" s="29">
        <f t="shared" si="28"/>
        <v>1</v>
      </c>
      <c r="K77" s="38">
        <f t="shared" si="28"/>
        <v>995</v>
      </c>
      <c r="L77" s="29">
        <f t="shared" si="28"/>
        <v>1</v>
      </c>
      <c r="M77" s="38">
        <f t="shared" si="28"/>
        <v>9</v>
      </c>
      <c r="N77" s="29">
        <f t="shared" si="28"/>
        <v>1</v>
      </c>
      <c r="O77" s="38">
        <f aca="true" t="shared" si="29" ref="O77:T77">SUM(O75:O76)</f>
        <v>44</v>
      </c>
      <c r="P77" s="29">
        <f t="shared" si="29"/>
        <v>1</v>
      </c>
      <c r="Q77" s="38">
        <f t="shared" si="29"/>
        <v>459</v>
      </c>
      <c r="R77" s="29">
        <f t="shared" si="29"/>
        <v>1</v>
      </c>
      <c r="S77" s="38">
        <f t="shared" si="29"/>
        <v>3005</v>
      </c>
      <c r="T77" s="43">
        <f t="shared" si="29"/>
        <v>1</v>
      </c>
    </row>
    <row r="78" spans="1:15" ht="12.75">
      <c r="A78" s="71" t="s">
        <v>5</v>
      </c>
      <c r="B78" s="71"/>
      <c r="C78" s="44"/>
      <c r="D78" s="44"/>
      <c r="E78" s="44"/>
      <c r="F78" s="44"/>
      <c r="G78" s="44"/>
      <c r="H78" s="44"/>
      <c r="I78" s="44"/>
      <c r="J78" s="44"/>
      <c r="K78" s="44"/>
      <c r="L78" s="44"/>
      <c r="M78" s="44"/>
      <c r="N78" s="44"/>
      <c r="O78" s="25"/>
    </row>
    <row r="80" spans="1:16" ht="12.75" customHeight="1">
      <c r="A80" s="70" t="s">
        <v>20</v>
      </c>
      <c r="B80" s="70"/>
      <c r="C80" s="70"/>
      <c r="D80" s="70"/>
      <c r="E80" s="70"/>
      <c r="F80" s="70"/>
      <c r="G80" s="70"/>
      <c r="H80" s="70"/>
      <c r="I80" s="70"/>
      <c r="J80" s="70"/>
      <c r="K80" s="70"/>
      <c r="L80" s="70"/>
      <c r="M80" s="70"/>
      <c r="N80" s="70"/>
      <c r="O80" s="70"/>
      <c r="P80" s="70"/>
    </row>
    <row r="81" spans="1:16" ht="12.75">
      <c r="A81" s="70"/>
      <c r="B81" s="70"/>
      <c r="C81" s="70"/>
      <c r="D81" s="70"/>
      <c r="E81" s="70"/>
      <c r="F81" s="70"/>
      <c r="G81" s="70"/>
      <c r="H81" s="70"/>
      <c r="I81" s="70"/>
      <c r="J81" s="70"/>
      <c r="K81" s="70"/>
      <c r="L81" s="70"/>
      <c r="M81" s="70"/>
      <c r="N81" s="70"/>
      <c r="O81" s="70"/>
      <c r="P81" s="70"/>
    </row>
  </sheetData>
  <sheetProtection/>
  <mergeCells count="77">
    <mergeCell ref="M4:N4"/>
    <mergeCell ref="O4:P4"/>
    <mergeCell ref="Q4:R4"/>
    <mergeCell ref="S4:T4"/>
    <mergeCell ref="A5:A6"/>
    <mergeCell ref="A9:A10"/>
    <mergeCell ref="A4:B4"/>
    <mergeCell ref="C4:D4"/>
    <mergeCell ref="E4:F4"/>
    <mergeCell ref="G4:H4"/>
    <mergeCell ref="A13:A14"/>
    <mergeCell ref="A16:B16"/>
    <mergeCell ref="A80:P81"/>
    <mergeCell ref="Q49:R49"/>
    <mergeCell ref="S49:T49"/>
    <mergeCell ref="A50:A51"/>
    <mergeCell ref="A54:A55"/>
    <mergeCell ref="A58:A59"/>
    <mergeCell ref="O49:P49"/>
    <mergeCell ref="G49:H49"/>
    <mergeCell ref="Q66:R66"/>
    <mergeCell ref="S66:T66"/>
    <mergeCell ref="A78:B78"/>
    <mergeCell ref="A49:B49"/>
    <mergeCell ref="C49:D49"/>
    <mergeCell ref="A67:A68"/>
    <mergeCell ref="A71:A72"/>
    <mergeCell ref="A75:A76"/>
    <mergeCell ref="A63:T63"/>
    <mergeCell ref="A64:T64"/>
    <mergeCell ref="A1:T1"/>
    <mergeCell ref="A2:T2"/>
    <mergeCell ref="E49:F49"/>
    <mergeCell ref="I49:J49"/>
    <mergeCell ref="K49:L49"/>
    <mergeCell ref="A61:B61"/>
    <mergeCell ref="I4:J4"/>
    <mergeCell ref="K4:L4"/>
    <mergeCell ref="A32:T32"/>
    <mergeCell ref="A33:T33"/>
    <mergeCell ref="A66:B66"/>
    <mergeCell ref="C66:D66"/>
    <mergeCell ref="E66:F66"/>
    <mergeCell ref="E35:F35"/>
    <mergeCell ref="G35:H35"/>
    <mergeCell ref="I35:J35"/>
    <mergeCell ref="A44:A45"/>
    <mergeCell ref="A47:B47"/>
    <mergeCell ref="M66:N66"/>
    <mergeCell ref="O66:P66"/>
    <mergeCell ref="G66:H66"/>
    <mergeCell ref="I66:J66"/>
    <mergeCell ref="K66:L66"/>
    <mergeCell ref="M49:N49"/>
    <mergeCell ref="Q35:R35"/>
    <mergeCell ref="S35:T35"/>
    <mergeCell ref="A36:A37"/>
    <mergeCell ref="A40:A41"/>
    <mergeCell ref="A35:B35"/>
    <mergeCell ref="C35:D35"/>
    <mergeCell ref="K35:L35"/>
    <mergeCell ref="M35:N35"/>
    <mergeCell ref="O35:P35"/>
    <mergeCell ref="M18:N18"/>
    <mergeCell ref="O18:P18"/>
    <mergeCell ref="Q18:R18"/>
    <mergeCell ref="A18:B18"/>
    <mergeCell ref="C18:D18"/>
    <mergeCell ref="E18:F18"/>
    <mergeCell ref="S18:T18"/>
    <mergeCell ref="A19:A20"/>
    <mergeCell ref="A23:A24"/>
    <mergeCell ref="A27:A28"/>
    <mergeCell ref="A30:B30"/>
    <mergeCell ref="G18:H18"/>
    <mergeCell ref="I18:J18"/>
    <mergeCell ref="K18:L18"/>
  </mergeCells>
  <printOptions horizontalCentered="1"/>
  <pageMargins left="0.5" right="0.5" top="0.25" bottom="0.25" header="0.5" footer="0.5"/>
  <pageSetup fitToHeight="0" fitToWidth="1" horizontalDpi="600" verticalDpi="600" orientation="landscape" scale="87" r:id="rId1"/>
  <headerFooter alignWithMargins="0">
    <oddFooter>&amp;LCSUDH Institutional Research
January 28, 2016&amp;R&amp;8Page &amp;P of &amp;N</oddFooter>
  </headerFooter>
  <rowBreaks count="2" manualBreakCount="2">
    <brk id="30" max="255" man="1"/>
    <brk id="6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Cal-State University, DH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Jyenny Babcock</dc:creator>
  <cp:keywords/>
  <dc:description/>
  <cp:lastModifiedBy>Claudia M. Orozco</cp:lastModifiedBy>
  <cp:lastPrinted>2016-01-28T18:02:32Z</cp:lastPrinted>
  <dcterms:created xsi:type="dcterms:W3CDTF">2007-03-06T18:41:12Z</dcterms:created>
  <dcterms:modified xsi:type="dcterms:W3CDTF">2016-01-28T18:02:52Z</dcterms:modified>
  <cp:category/>
  <cp:version/>
  <cp:contentType/>
  <cp:contentStatus/>
</cp:coreProperties>
</file>