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90" windowWidth="24915" windowHeight="1233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<sst xmlns="http://schemas.openxmlformats.org/spreadsheetml/2006/main" count="441" uniqueCount="27">
  <si>
    <t>2-Yr College Graduate</t>
  </si>
  <si>
    <t>4-Yr College Graduate</t>
  </si>
  <si>
    <t>No Response</t>
  </si>
  <si>
    <t>Postgraduate</t>
  </si>
  <si>
    <t>Some College</t>
  </si>
  <si>
    <t>White</t>
  </si>
  <si>
    <t>Asian</t>
  </si>
  <si>
    <t>Black/ African American</t>
  </si>
  <si>
    <t>Hispanic/ Latino</t>
  </si>
  <si>
    <t>American Indian/ Alaska Native</t>
  </si>
  <si>
    <t>Native Hawaiian/ Other Pac Isl</t>
  </si>
  <si>
    <t>Two or more races</t>
  </si>
  <si>
    <t>N</t>
  </si>
  <si>
    <t>Subtotal</t>
  </si>
  <si>
    <t>%</t>
  </si>
  <si>
    <t>First-Generation*</t>
  </si>
  <si>
    <t>Nonresident Alien/ Unknown</t>
  </si>
  <si>
    <t>Total</t>
  </si>
  <si>
    <t>Undergraduates</t>
  </si>
  <si>
    <t>Post-Baccalaureates</t>
  </si>
  <si>
    <t>University</t>
  </si>
  <si>
    <t>** Excludes First-Time Freshmen with more than 29 units earned while in high school.</t>
  </si>
  <si>
    <t>**First-Time Freshmen</t>
  </si>
  <si>
    <t>* First-Generation is defined as highest level of parental education as high school graduate or less.</t>
  </si>
  <si>
    <t>Fall 2012 Education Level of Most Educated Parent by Ethnicity</t>
  </si>
  <si>
    <t>Fall 2013 Education Level of Most Educated Parent by Ethnicity</t>
  </si>
  <si>
    <t>Fall 2014 Education Level of Most Educated Parent by Ethnicity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</si>
</sst>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4" fillId="0" borderId="11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14" xfId="57" applyFont="1" applyBorder="1" applyAlignment="1">
      <alignment/>
    </xf>
    <xf numFmtId="9" fontId="0" fillId="0" borderId="15" xfId="57" applyFont="1" applyBorder="1" applyAlignment="1">
      <alignment/>
    </xf>
    <xf numFmtId="9" fontId="34" fillId="0" borderId="15" xfId="57" applyFon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5" fontId="0" fillId="0" borderId="13" xfId="42" applyNumberFormat="1" applyFont="1" applyBorder="1" applyAlignment="1">
      <alignment/>
    </xf>
    <xf numFmtId="165" fontId="0" fillId="0" borderId="19" xfId="42" applyNumberFormat="1" applyFont="1" applyBorder="1" applyAlignment="1">
      <alignment/>
    </xf>
    <xf numFmtId="165" fontId="34" fillId="0" borderId="19" xfId="42" applyNumberFormat="1" applyFont="1" applyBorder="1" applyAlignment="1">
      <alignment/>
    </xf>
    <xf numFmtId="165" fontId="0" fillId="0" borderId="20" xfId="42" applyNumberFormat="1" applyFont="1" applyBorder="1" applyAlignment="1">
      <alignment/>
    </xf>
    <xf numFmtId="9" fontId="0" fillId="0" borderId="15" xfId="57" applyNumberFormat="1" applyFont="1" applyBorder="1" applyAlignment="1">
      <alignment/>
    </xf>
    <xf numFmtId="0" fontId="0" fillId="0" borderId="11" xfId="0" applyFill="1" applyBorder="1" applyAlignment="1">
      <alignment/>
    </xf>
    <xf numFmtId="165" fontId="0" fillId="0" borderId="19" xfId="42" applyNumberFormat="1" applyFont="1" applyFill="1" applyBorder="1" applyAlignment="1">
      <alignment/>
    </xf>
    <xf numFmtId="9" fontId="0" fillId="0" borderId="15" xfId="57" applyFont="1" applyFill="1" applyBorder="1" applyAlignment="1">
      <alignment/>
    </xf>
    <xf numFmtId="165" fontId="0" fillId="0" borderId="19" xfId="42" applyNumberFormat="1" applyFont="1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2" fontId="0" fillId="0" borderId="15" xfId="57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3"/>
  <sheetViews>
    <sheetView tabSelected="1" zoomScalePageLayoutView="0" workbookViewId="0" topLeftCell="A19">
      <selection activeCell="U50" sqref="U50"/>
    </sheetView>
  </sheetViews>
  <sheetFormatPr defaultColWidth="9.140625" defaultRowHeight="15"/>
  <cols>
    <col min="1" max="1" width="20.421875" style="0" customWidth="1"/>
    <col min="2" max="17" width="7.28125" style="0" customWidth="1"/>
    <col min="18" max="18" width="8.140625" style="0" customWidth="1"/>
    <col min="19" max="19" width="7.28125" style="0" customWidth="1"/>
  </cols>
  <sheetData>
    <row r="1" spans="1:19" ht="15" customHeight="1">
      <c r="A1" s="29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3" spans="1:19" ht="25.5" customHeight="1">
      <c r="A3" s="25" t="s">
        <v>22</v>
      </c>
      <c r="B3" s="27" t="s">
        <v>9</v>
      </c>
      <c r="C3" s="28"/>
      <c r="D3" s="23" t="s">
        <v>6</v>
      </c>
      <c r="E3" s="24"/>
      <c r="F3" s="23" t="s">
        <v>7</v>
      </c>
      <c r="G3" s="24"/>
      <c r="H3" s="23" t="s">
        <v>8</v>
      </c>
      <c r="I3" s="24"/>
      <c r="J3" s="23" t="s">
        <v>10</v>
      </c>
      <c r="K3" s="24"/>
      <c r="L3" s="23" t="s">
        <v>5</v>
      </c>
      <c r="M3" s="24"/>
      <c r="N3" s="23" t="s">
        <v>11</v>
      </c>
      <c r="O3" s="24"/>
      <c r="P3" s="23" t="s">
        <v>16</v>
      </c>
      <c r="Q3" s="24"/>
      <c r="R3" s="23" t="s">
        <v>17</v>
      </c>
      <c r="S3" s="24"/>
    </row>
    <row r="4" spans="1:19" ht="15" customHeight="1">
      <c r="A4" s="26"/>
      <c r="B4" s="12" t="s">
        <v>12</v>
      </c>
      <c r="C4" s="13" t="s">
        <v>14</v>
      </c>
      <c r="D4" s="5" t="s">
        <v>12</v>
      </c>
      <c r="E4" s="6" t="s">
        <v>14</v>
      </c>
      <c r="F4" s="5" t="s">
        <v>12</v>
      </c>
      <c r="G4" s="6" t="s">
        <v>14</v>
      </c>
      <c r="H4" s="5" t="s">
        <v>12</v>
      </c>
      <c r="I4" s="6" t="s">
        <v>14</v>
      </c>
      <c r="J4" s="5" t="s">
        <v>12</v>
      </c>
      <c r="K4" s="6" t="s">
        <v>14</v>
      </c>
      <c r="L4" s="5" t="s">
        <v>12</v>
      </c>
      <c r="M4" s="6" t="s">
        <v>14</v>
      </c>
      <c r="N4" s="5" t="s">
        <v>12</v>
      </c>
      <c r="O4" s="6" t="s">
        <v>14</v>
      </c>
      <c r="P4" s="5" t="s">
        <v>12</v>
      </c>
      <c r="Q4" s="6" t="s">
        <v>14</v>
      </c>
      <c r="R4" s="5" t="s">
        <v>12</v>
      </c>
      <c r="S4" s="6" t="s">
        <v>14</v>
      </c>
    </row>
    <row r="5" spans="1:19" ht="15" customHeight="1">
      <c r="A5" s="1" t="s">
        <v>15</v>
      </c>
      <c r="B5" s="15">
        <v>0</v>
      </c>
      <c r="C5" s="18">
        <f>B5/B$10</f>
        <v>0</v>
      </c>
      <c r="D5" s="14">
        <v>16</v>
      </c>
      <c r="E5" s="7">
        <f>D5/D$10</f>
        <v>0.18604651162790697</v>
      </c>
      <c r="F5" s="14">
        <v>46</v>
      </c>
      <c r="G5" s="7">
        <f>F5/F$10</f>
        <v>0.3484848484848485</v>
      </c>
      <c r="H5" s="14">
        <v>668</v>
      </c>
      <c r="I5" s="7">
        <f>H5/H$10</f>
        <v>0.6958333333333333</v>
      </c>
      <c r="J5" s="14">
        <v>2</v>
      </c>
      <c r="K5" s="7">
        <f>J5/J$10</f>
        <v>0.6666666666666666</v>
      </c>
      <c r="L5" s="14">
        <v>5</v>
      </c>
      <c r="M5" s="7">
        <f>L5/L$10</f>
        <v>0.14705882352941177</v>
      </c>
      <c r="N5" s="14">
        <v>4</v>
      </c>
      <c r="O5" s="7">
        <f>N5/N$10</f>
        <v>0.19047619047619047</v>
      </c>
      <c r="P5" s="14">
        <v>56</v>
      </c>
      <c r="Q5" s="7">
        <f>P5/P$10</f>
        <v>0.7</v>
      </c>
      <c r="R5" s="14">
        <f>P5+N5+L5+J5+H5+F5+D5+B5</f>
        <v>797</v>
      </c>
      <c r="S5" s="7">
        <f>R5/R$10</f>
        <v>0.604245640636846</v>
      </c>
    </row>
    <row r="6" spans="1:19" ht="15" customHeight="1">
      <c r="A6" s="2" t="s">
        <v>4</v>
      </c>
      <c r="B6" s="15">
        <v>2</v>
      </c>
      <c r="C6" s="18">
        <f>B6/B$10</f>
        <v>0.6666666666666666</v>
      </c>
      <c r="D6" s="15">
        <v>13</v>
      </c>
      <c r="E6" s="8">
        <f>D6/D$10</f>
        <v>0.1511627906976744</v>
      </c>
      <c r="F6" s="15">
        <v>41</v>
      </c>
      <c r="G6" s="8">
        <f>F6/F$10</f>
        <v>0.3106060606060606</v>
      </c>
      <c r="H6" s="15">
        <v>156</v>
      </c>
      <c r="I6" s="8">
        <f>H6/H$10</f>
        <v>0.1625</v>
      </c>
      <c r="J6" s="22">
        <v>0</v>
      </c>
      <c r="K6" s="8">
        <f>J6/J$10</f>
        <v>0</v>
      </c>
      <c r="L6" s="15">
        <v>8</v>
      </c>
      <c r="M6" s="8">
        <f>L6/L$10</f>
        <v>0.23529411764705882</v>
      </c>
      <c r="N6" s="15">
        <v>8</v>
      </c>
      <c r="O6" s="8">
        <f>N6/N$10</f>
        <v>0.38095238095238093</v>
      </c>
      <c r="P6" s="15">
        <v>10</v>
      </c>
      <c r="Q6" s="8">
        <f>P6/P$10</f>
        <v>0.125</v>
      </c>
      <c r="R6" s="15">
        <f>P6+N6+L6+J6+H6+F6+D6+B6</f>
        <v>238</v>
      </c>
      <c r="S6" s="8">
        <f>R6/R$10</f>
        <v>0.18043972706595907</v>
      </c>
    </row>
    <row r="7" spans="1:19" ht="15" customHeight="1">
      <c r="A7" s="2" t="s">
        <v>0</v>
      </c>
      <c r="B7" s="15">
        <v>0</v>
      </c>
      <c r="C7" s="18">
        <f>B7/B$10</f>
        <v>0</v>
      </c>
      <c r="D7" s="15">
        <v>10</v>
      </c>
      <c r="E7" s="8">
        <f>D7/D$10</f>
        <v>0.11627906976744186</v>
      </c>
      <c r="F7" s="15">
        <v>15</v>
      </c>
      <c r="G7" s="8">
        <f>F7/F$10</f>
        <v>0.11363636363636363</v>
      </c>
      <c r="H7" s="15">
        <v>50</v>
      </c>
      <c r="I7" s="8">
        <f>H7/H$10</f>
        <v>0.052083333333333336</v>
      </c>
      <c r="J7" s="15">
        <v>0</v>
      </c>
      <c r="K7" s="8">
        <f>J7/J$10</f>
        <v>0</v>
      </c>
      <c r="L7" s="15">
        <v>5</v>
      </c>
      <c r="M7" s="8">
        <f>L7/L$10</f>
        <v>0.14705882352941177</v>
      </c>
      <c r="N7" s="15">
        <v>2</v>
      </c>
      <c r="O7" s="8">
        <f>N7/N$10</f>
        <v>0.09523809523809523</v>
      </c>
      <c r="P7" s="15">
        <v>2</v>
      </c>
      <c r="Q7" s="8">
        <f>P7/P$10</f>
        <v>0.025</v>
      </c>
      <c r="R7" s="15">
        <f>P7+N7+L7+J7+H7+F7+D7+B7</f>
        <v>84</v>
      </c>
      <c r="S7" s="8">
        <f>R7/R$10</f>
        <v>0.06368460955269144</v>
      </c>
    </row>
    <row r="8" spans="1:19" ht="15" customHeight="1">
      <c r="A8" s="2" t="s">
        <v>1</v>
      </c>
      <c r="B8" s="15">
        <v>0</v>
      </c>
      <c r="C8" s="18">
        <f>B8/B$10</f>
        <v>0</v>
      </c>
      <c r="D8" s="15">
        <v>41</v>
      </c>
      <c r="E8" s="8">
        <f>D8/D$10</f>
        <v>0.47674418604651164</v>
      </c>
      <c r="F8" s="15">
        <v>20</v>
      </c>
      <c r="G8" s="8">
        <f>F8/F$10</f>
        <v>0.15151515151515152</v>
      </c>
      <c r="H8" s="15">
        <v>73</v>
      </c>
      <c r="I8" s="8">
        <f>H8/H$10</f>
        <v>0.07604166666666666</v>
      </c>
      <c r="J8" s="15">
        <v>0</v>
      </c>
      <c r="K8" s="8">
        <f>J8/J$10</f>
        <v>0</v>
      </c>
      <c r="L8" s="15">
        <v>10</v>
      </c>
      <c r="M8" s="8">
        <f>L8/L$10</f>
        <v>0.29411764705882354</v>
      </c>
      <c r="N8" s="15">
        <v>5</v>
      </c>
      <c r="O8" s="8">
        <f>N8/N$10</f>
        <v>0.23809523809523808</v>
      </c>
      <c r="P8" s="15">
        <v>9</v>
      </c>
      <c r="Q8" s="8">
        <f>P8/P$10</f>
        <v>0.1125</v>
      </c>
      <c r="R8" s="15">
        <f>P8+N8+L8+J8+H8+F8+D8+B8</f>
        <v>158</v>
      </c>
      <c r="S8" s="8">
        <f>R8/R$10</f>
        <v>0.1197877179681577</v>
      </c>
    </row>
    <row r="9" spans="1:19" ht="15" customHeight="1">
      <c r="A9" s="2" t="s">
        <v>3</v>
      </c>
      <c r="B9" s="15">
        <v>1</v>
      </c>
      <c r="C9" s="18">
        <f>B9/B$10</f>
        <v>0.3333333333333333</v>
      </c>
      <c r="D9" s="15">
        <v>6</v>
      </c>
      <c r="E9" s="8">
        <f>D9/D$10</f>
        <v>0.06976744186046512</v>
      </c>
      <c r="F9" s="15">
        <v>10</v>
      </c>
      <c r="G9" s="8">
        <f>F9/F$10</f>
        <v>0.07575757575757576</v>
      </c>
      <c r="H9" s="15">
        <v>13</v>
      </c>
      <c r="I9" s="8">
        <f>H9/H$10</f>
        <v>0.013541666666666667</v>
      </c>
      <c r="J9" s="15">
        <v>1</v>
      </c>
      <c r="K9" s="8">
        <f>J9/J$10</f>
        <v>0.3333333333333333</v>
      </c>
      <c r="L9" s="15">
        <v>6</v>
      </c>
      <c r="M9" s="8">
        <f>L9/L$10</f>
        <v>0.17647058823529413</v>
      </c>
      <c r="N9" s="15">
        <v>2</v>
      </c>
      <c r="O9" s="8">
        <f>N9/N$10</f>
        <v>0.09523809523809523</v>
      </c>
      <c r="P9" s="15">
        <v>3</v>
      </c>
      <c r="Q9" s="8">
        <f>P9/P$10</f>
        <v>0.0375</v>
      </c>
      <c r="R9" s="15">
        <f>P9+N9+L9+J9+H9+F9+D9+B9</f>
        <v>42</v>
      </c>
      <c r="S9" s="8">
        <f>R9/R$10</f>
        <v>0.03184230477634572</v>
      </c>
    </row>
    <row r="10" spans="1:19" ht="15" customHeight="1">
      <c r="A10" s="4" t="s">
        <v>13</v>
      </c>
      <c r="B10" s="16">
        <f aca="true" t="shared" si="0" ref="B10:S10">SUM(B5:B9)</f>
        <v>3</v>
      </c>
      <c r="C10" s="9">
        <f t="shared" si="0"/>
        <v>1</v>
      </c>
      <c r="D10" s="16">
        <f t="shared" si="0"/>
        <v>86</v>
      </c>
      <c r="E10" s="9">
        <f t="shared" si="0"/>
        <v>1</v>
      </c>
      <c r="F10" s="16">
        <f t="shared" si="0"/>
        <v>132</v>
      </c>
      <c r="G10" s="9">
        <f t="shared" si="0"/>
        <v>1</v>
      </c>
      <c r="H10" s="16">
        <f t="shared" si="0"/>
        <v>960</v>
      </c>
      <c r="I10" s="9">
        <f t="shared" si="0"/>
        <v>1</v>
      </c>
      <c r="J10" s="16">
        <f t="shared" si="0"/>
        <v>3</v>
      </c>
      <c r="K10" s="9">
        <f t="shared" si="0"/>
        <v>1</v>
      </c>
      <c r="L10" s="16">
        <f t="shared" si="0"/>
        <v>34</v>
      </c>
      <c r="M10" s="9">
        <f t="shared" si="0"/>
        <v>1</v>
      </c>
      <c r="N10" s="16">
        <f t="shared" si="0"/>
        <v>21</v>
      </c>
      <c r="O10" s="9">
        <f t="shared" si="0"/>
        <v>0.9999999999999999</v>
      </c>
      <c r="P10" s="16">
        <f t="shared" si="0"/>
        <v>80</v>
      </c>
      <c r="Q10" s="9">
        <f t="shared" si="0"/>
        <v>1</v>
      </c>
      <c r="R10" s="16">
        <f t="shared" si="0"/>
        <v>1319</v>
      </c>
      <c r="S10" s="9">
        <f t="shared" si="0"/>
        <v>1</v>
      </c>
    </row>
    <row r="11" spans="1:19" ht="15" customHeight="1">
      <c r="A11" s="2" t="s">
        <v>2</v>
      </c>
      <c r="B11" s="15"/>
      <c r="C11" s="10"/>
      <c r="D11" s="15"/>
      <c r="E11" s="10"/>
      <c r="F11" s="15">
        <v>4</v>
      </c>
      <c r="G11" s="10"/>
      <c r="H11" s="15">
        <v>10</v>
      </c>
      <c r="I11" s="10"/>
      <c r="J11" s="15">
        <v>0</v>
      </c>
      <c r="K11" s="10"/>
      <c r="L11" s="15">
        <v>0</v>
      </c>
      <c r="M11" s="10"/>
      <c r="N11" s="15">
        <v>0</v>
      </c>
      <c r="O11" s="10"/>
      <c r="P11" s="15">
        <v>1</v>
      </c>
      <c r="Q11" s="10"/>
      <c r="R11" s="15">
        <f>P11+N11+L11+J11+H11+F11+D11+B11</f>
        <v>15</v>
      </c>
      <c r="S11" s="10"/>
    </row>
    <row r="12" spans="1:19" ht="15" customHeight="1">
      <c r="A12" s="3" t="s">
        <v>17</v>
      </c>
      <c r="B12" s="17">
        <f>SUM(B10,B11)</f>
        <v>3</v>
      </c>
      <c r="C12" s="11"/>
      <c r="D12" s="17">
        <f>SUM(D10:D11)</f>
        <v>86</v>
      </c>
      <c r="E12" s="11"/>
      <c r="F12" s="17">
        <f>SUM(F10:F11)</f>
        <v>136</v>
      </c>
      <c r="G12" s="11"/>
      <c r="H12" s="17">
        <f>SUM(H10:H11)</f>
        <v>970</v>
      </c>
      <c r="I12" s="11"/>
      <c r="J12" s="17">
        <f>SUM(J10:J11)</f>
        <v>3</v>
      </c>
      <c r="K12" s="11"/>
      <c r="L12" s="17">
        <f>SUM(L10:L11)</f>
        <v>34</v>
      </c>
      <c r="M12" s="11"/>
      <c r="N12" s="17">
        <f>SUM(N10:N11)</f>
        <v>21</v>
      </c>
      <c r="O12" s="11"/>
      <c r="P12" s="17">
        <f>SUM(P10:P11)</f>
        <v>81</v>
      </c>
      <c r="Q12" s="11"/>
      <c r="R12" s="17">
        <f>SUM(R10:R11)</f>
        <v>1334</v>
      </c>
      <c r="S12" s="11"/>
    </row>
    <row r="14" spans="1:19" ht="25.5" customHeight="1">
      <c r="A14" s="25" t="s">
        <v>18</v>
      </c>
      <c r="B14" s="23" t="s">
        <v>9</v>
      </c>
      <c r="C14" s="24"/>
      <c r="D14" s="23" t="s">
        <v>6</v>
      </c>
      <c r="E14" s="24"/>
      <c r="F14" s="23" t="s">
        <v>7</v>
      </c>
      <c r="G14" s="24"/>
      <c r="H14" s="23" t="s">
        <v>8</v>
      </c>
      <c r="I14" s="24"/>
      <c r="J14" s="23" t="s">
        <v>10</v>
      </c>
      <c r="K14" s="24"/>
      <c r="L14" s="23" t="s">
        <v>5</v>
      </c>
      <c r="M14" s="24"/>
      <c r="N14" s="23" t="s">
        <v>11</v>
      </c>
      <c r="O14" s="24"/>
      <c r="P14" s="23" t="s">
        <v>16</v>
      </c>
      <c r="Q14" s="24"/>
      <c r="R14" s="23" t="s">
        <v>17</v>
      </c>
      <c r="S14" s="24"/>
    </row>
    <row r="15" spans="1:19" ht="15">
      <c r="A15" s="26"/>
      <c r="B15" s="5" t="s">
        <v>12</v>
      </c>
      <c r="C15" s="6" t="s">
        <v>14</v>
      </c>
      <c r="D15" s="5" t="s">
        <v>12</v>
      </c>
      <c r="E15" s="6" t="s">
        <v>14</v>
      </c>
      <c r="F15" s="5" t="s">
        <v>12</v>
      </c>
      <c r="G15" s="6" t="s">
        <v>14</v>
      </c>
      <c r="H15" s="5" t="s">
        <v>12</v>
      </c>
      <c r="I15" s="6" t="s">
        <v>14</v>
      </c>
      <c r="J15" s="5" t="s">
        <v>12</v>
      </c>
      <c r="K15" s="6" t="s">
        <v>14</v>
      </c>
      <c r="L15" s="5" t="s">
        <v>12</v>
      </c>
      <c r="M15" s="6" t="s">
        <v>14</v>
      </c>
      <c r="N15" s="5" t="s">
        <v>12</v>
      </c>
      <c r="O15" s="6" t="s">
        <v>14</v>
      </c>
      <c r="P15" s="5" t="s">
        <v>12</v>
      </c>
      <c r="Q15" s="6" t="s">
        <v>14</v>
      </c>
      <c r="R15" s="5" t="s">
        <v>12</v>
      </c>
      <c r="S15" s="6" t="s">
        <v>14</v>
      </c>
    </row>
    <row r="16" spans="1:19" ht="15" customHeight="1">
      <c r="A16" s="1" t="s">
        <v>15</v>
      </c>
      <c r="B16" s="14">
        <v>11</v>
      </c>
      <c r="C16" s="7">
        <f>B16/B$21</f>
        <v>0.4782608695652174</v>
      </c>
      <c r="D16" s="14">
        <v>330</v>
      </c>
      <c r="E16" s="7">
        <f>D16/D$21</f>
        <v>0.2920353982300885</v>
      </c>
      <c r="F16" s="14">
        <v>546</v>
      </c>
      <c r="G16" s="7">
        <f>F16/F$21</f>
        <v>0.3181818181818182</v>
      </c>
      <c r="H16" s="14">
        <v>4717</v>
      </c>
      <c r="I16" s="7">
        <f>H16/H$21</f>
        <v>0.688110867979577</v>
      </c>
      <c r="J16" s="14">
        <v>17</v>
      </c>
      <c r="K16" s="7">
        <f>J16/J21</f>
        <v>0.4146341463414634</v>
      </c>
      <c r="L16" s="14">
        <v>199</v>
      </c>
      <c r="M16" s="7">
        <f>L16/L$21</f>
        <v>0.1960591133004926</v>
      </c>
      <c r="N16" s="14">
        <v>61</v>
      </c>
      <c r="O16" s="7">
        <f>N16/N$21</f>
        <v>0.18654434250764526</v>
      </c>
      <c r="P16" s="14">
        <v>420</v>
      </c>
      <c r="Q16" s="7">
        <f>P16/P$21</f>
        <v>0.5210918114143921</v>
      </c>
      <c r="R16" s="14">
        <f>P16+N16+L16+J16+H16+F16+D16+B16</f>
        <v>6301</v>
      </c>
      <c r="S16" s="7">
        <f>R16/R$21</f>
        <v>0.5289179887517838</v>
      </c>
    </row>
    <row r="17" spans="1:19" ht="15">
      <c r="A17" s="2" t="s">
        <v>4</v>
      </c>
      <c r="B17" s="15">
        <v>4</v>
      </c>
      <c r="C17" s="8">
        <f>B17/B$21</f>
        <v>0.17391304347826086</v>
      </c>
      <c r="D17" s="15">
        <v>196</v>
      </c>
      <c r="E17" s="8">
        <f>D17/D$21</f>
        <v>0.17345132743362832</v>
      </c>
      <c r="F17" s="15">
        <v>520</v>
      </c>
      <c r="G17" s="8">
        <f>F17/F$21</f>
        <v>0.30303030303030304</v>
      </c>
      <c r="H17" s="15">
        <v>1182</v>
      </c>
      <c r="I17" s="8">
        <f>H17/H$21</f>
        <v>0.1724288840262582</v>
      </c>
      <c r="J17" s="15">
        <v>9</v>
      </c>
      <c r="K17" s="8">
        <f>J17/J$21</f>
        <v>0.21951219512195122</v>
      </c>
      <c r="L17" s="15">
        <v>232</v>
      </c>
      <c r="M17" s="8">
        <f>L17/L$21</f>
        <v>0.22857142857142856</v>
      </c>
      <c r="N17" s="15">
        <v>89</v>
      </c>
      <c r="O17" s="8">
        <f>N17/N$21</f>
        <v>0.27217125382262997</v>
      </c>
      <c r="P17" s="15">
        <v>128</v>
      </c>
      <c r="Q17" s="8">
        <f>P17/P$21</f>
        <v>0.1588089330024814</v>
      </c>
      <c r="R17" s="15">
        <f>P17+N17+L17+J17+H17+F17+D17+B17</f>
        <v>2360</v>
      </c>
      <c r="S17" s="8">
        <f>R17/R$21</f>
        <v>0.19810291278435324</v>
      </c>
    </row>
    <row r="18" spans="1:19" ht="15">
      <c r="A18" s="2" t="s">
        <v>0</v>
      </c>
      <c r="B18" s="15">
        <v>3</v>
      </c>
      <c r="C18" s="8">
        <f>B18/B$21</f>
        <v>0.13043478260869565</v>
      </c>
      <c r="D18" s="15">
        <v>81</v>
      </c>
      <c r="E18" s="8">
        <f>D18/D$21</f>
        <v>0.07168141592920355</v>
      </c>
      <c r="F18" s="15">
        <v>211</v>
      </c>
      <c r="G18" s="8">
        <f>F18/F$21</f>
        <v>0.12296037296037296</v>
      </c>
      <c r="H18" s="15">
        <v>335</v>
      </c>
      <c r="I18" s="8">
        <f>H18/H$21</f>
        <v>0.04886943836615609</v>
      </c>
      <c r="J18" s="15">
        <v>2</v>
      </c>
      <c r="K18" s="8">
        <f>J18/J$21</f>
        <v>0.04878048780487805</v>
      </c>
      <c r="L18" s="15">
        <v>107</v>
      </c>
      <c r="M18" s="8">
        <f>L18/L$21</f>
        <v>0.10541871921182266</v>
      </c>
      <c r="N18" s="15">
        <v>40</v>
      </c>
      <c r="O18" s="8">
        <f>N18/N$21</f>
        <v>0.12232415902140673</v>
      </c>
      <c r="P18" s="15">
        <v>48</v>
      </c>
      <c r="Q18" s="8">
        <f>P18/P$21</f>
        <v>0.05955334987593052</v>
      </c>
      <c r="R18" s="15">
        <f>P18+N18+L18+J18+H18+F18+D18+B18</f>
        <v>827</v>
      </c>
      <c r="S18" s="8">
        <f>R18/R$21</f>
        <v>0.0694199613867204</v>
      </c>
    </row>
    <row r="19" spans="1:19" ht="15">
      <c r="A19" s="2" t="s">
        <v>1</v>
      </c>
      <c r="B19" s="15">
        <v>2</v>
      </c>
      <c r="C19" s="8">
        <f>B19/B$21</f>
        <v>0.08695652173913043</v>
      </c>
      <c r="D19" s="15">
        <v>413</v>
      </c>
      <c r="E19" s="8">
        <f>D19/D$21</f>
        <v>0.3654867256637168</v>
      </c>
      <c r="F19" s="15">
        <v>307</v>
      </c>
      <c r="G19" s="8">
        <f>F19/F$21</f>
        <v>0.1789044289044289</v>
      </c>
      <c r="H19" s="15">
        <v>453</v>
      </c>
      <c r="I19" s="8">
        <f>H19/H$21</f>
        <v>0.06608315098468272</v>
      </c>
      <c r="J19" s="15">
        <v>6</v>
      </c>
      <c r="K19" s="8">
        <f>J19/J$21</f>
        <v>0.14634146341463414</v>
      </c>
      <c r="L19" s="15">
        <v>282</v>
      </c>
      <c r="M19" s="8">
        <f>L19/L$21</f>
        <v>0.27783251231527095</v>
      </c>
      <c r="N19" s="15">
        <v>94</v>
      </c>
      <c r="O19" s="8">
        <f>N19/N$21</f>
        <v>0.2874617737003058</v>
      </c>
      <c r="P19" s="15">
        <v>147</v>
      </c>
      <c r="Q19" s="8">
        <f>P19/P$21</f>
        <v>0.18238213399503722</v>
      </c>
      <c r="R19" s="15">
        <f>P19+N19+L19+J19+H19+F19+D19+B19</f>
        <v>1704</v>
      </c>
      <c r="S19" s="8">
        <f>R19/R$21</f>
        <v>0.14303701838327876</v>
      </c>
    </row>
    <row r="20" spans="1:19" ht="15">
      <c r="A20" s="2" t="s">
        <v>3</v>
      </c>
      <c r="B20" s="15">
        <v>3</v>
      </c>
      <c r="C20" s="8">
        <f>B20/B$21</f>
        <v>0.13043478260869565</v>
      </c>
      <c r="D20" s="15">
        <v>110</v>
      </c>
      <c r="E20" s="32">
        <v>0.15</v>
      </c>
      <c r="F20" s="15">
        <v>132</v>
      </c>
      <c r="G20" s="8">
        <f>F20/F$21</f>
        <v>0.07692307692307693</v>
      </c>
      <c r="H20" s="15">
        <v>168</v>
      </c>
      <c r="I20" s="8">
        <f>H20/H$21</f>
        <v>0.02450765864332604</v>
      </c>
      <c r="J20" s="15">
        <v>7</v>
      </c>
      <c r="K20" s="8">
        <f>J20/J$21</f>
        <v>0.17073170731707318</v>
      </c>
      <c r="L20" s="15">
        <v>195</v>
      </c>
      <c r="M20" s="8">
        <f>L20/L$21</f>
        <v>0.1921182266009852</v>
      </c>
      <c r="N20" s="15">
        <v>43</v>
      </c>
      <c r="O20" s="8">
        <f>N20/N$21</f>
        <v>0.13149847094801223</v>
      </c>
      <c r="P20" s="15">
        <v>63</v>
      </c>
      <c r="Q20" s="8">
        <f>P20/P$21</f>
        <v>0.07816377171215881</v>
      </c>
      <c r="R20" s="15">
        <f>P20+N20+L20+J20+H20+F20+D20+B20</f>
        <v>721</v>
      </c>
      <c r="S20" s="8">
        <f>R20/R$21</f>
        <v>0.06052211869386385</v>
      </c>
    </row>
    <row r="21" spans="1:19" ht="15">
      <c r="A21" s="4" t="s">
        <v>13</v>
      </c>
      <c r="B21" s="16">
        <f aca="true" t="shared" si="1" ref="B21:S21">SUM(B16:B20)</f>
        <v>23</v>
      </c>
      <c r="C21" s="9">
        <f t="shared" si="1"/>
        <v>1</v>
      </c>
      <c r="D21" s="16">
        <f t="shared" si="1"/>
        <v>1130</v>
      </c>
      <c r="E21" s="9">
        <f t="shared" si="1"/>
        <v>1.0526548672566372</v>
      </c>
      <c r="F21" s="16">
        <f t="shared" si="1"/>
        <v>1716</v>
      </c>
      <c r="G21" s="9">
        <f t="shared" si="1"/>
        <v>1</v>
      </c>
      <c r="H21" s="16">
        <f t="shared" si="1"/>
        <v>6855</v>
      </c>
      <c r="I21" s="9">
        <f t="shared" si="1"/>
        <v>1</v>
      </c>
      <c r="J21" s="16">
        <f t="shared" si="1"/>
        <v>41</v>
      </c>
      <c r="K21" s="9">
        <f t="shared" si="1"/>
        <v>1</v>
      </c>
      <c r="L21" s="16">
        <f t="shared" si="1"/>
        <v>1015</v>
      </c>
      <c r="M21" s="9">
        <f t="shared" si="1"/>
        <v>1</v>
      </c>
      <c r="N21" s="16">
        <f t="shared" si="1"/>
        <v>327</v>
      </c>
      <c r="O21" s="9">
        <f t="shared" si="1"/>
        <v>1</v>
      </c>
      <c r="P21" s="16">
        <f t="shared" si="1"/>
        <v>806</v>
      </c>
      <c r="Q21" s="9">
        <f t="shared" si="1"/>
        <v>1</v>
      </c>
      <c r="R21" s="16">
        <f t="shared" si="1"/>
        <v>11913</v>
      </c>
      <c r="S21" s="9">
        <f t="shared" si="1"/>
        <v>0.9999999999999999</v>
      </c>
    </row>
    <row r="22" spans="1:19" ht="15">
      <c r="A22" s="2" t="s">
        <v>2</v>
      </c>
      <c r="B22" s="15">
        <v>0</v>
      </c>
      <c r="C22" s="10"/>
      <c r="D22" s="15">
        <v>96</v>
      </c>
      <c r="E22" s="10"/>
      <c r="F22" s="15">
        <v>88</v>
      </c>
      <c r="G22" s="10"/>
      <c r="H22" s="15">
        <v>274</v>
      </c>
      <c r="I22" s="10"/>
      <c r="J22" s="15">
        <v>2</v>
      </c>
      <c r="K22" s="10"/>
      <c r="L22" s="15">
        <v>69</v>
      </c>
      <c r="M22" s="10"/>
      <c r="N22" s="15">
        <v>18</v>
      </c>
      <c r="O22" s="10"/>
      <c r="P22" s="15">
        <v>157</v>
      </c>
      <c r="Q22" s="10"/>
      <c r="R22" s="15">
        <f>P22+N22+L22+J22+H22+F22+D22+B22</f>
        <v>704</v>
      </c>
      <c r="S22" s="10"/>
    </row>
    <row r="23" spans="1:19" ht="15" customHeight="1">
      <c r="A23" s="3" t="s">
        <v>17</v>
      </c>
      <c r="B23" s="17">
        <f>SUM(B21:B22)</f>
        <v>23</v>
      </c>
      <c r="C23" s="11"/>
      <c r="D23" s="17">
        <f>SUM(D21:D22)</f>
        <v>1226</v>
      </c>
      <c r="E23" s="11"/>
      <c r="F23" s="17">
        <f>SUM(F21:F22)</f>
        <v>1804</v>
      </c>
      <c r="G23" s="11"/>
      <c r="H23" s="17">
        <f>SUM(H21:H22)</f>
        <v>7129</v>
      </c>
      <c r="I23" s="11"/>
      <c r="J23" s="17">
        <f>SUM(J21:J22)</f>
        <v>43</v>
      </c>
      <c r="K23" s="11"/>
      <c r="L23" s="17">
        <f>SUM(L21:L22)</f>
        <v>1084</v>
      </c>
      <c r="M23" s="11"/>
      <c r="N23" s="17">
        <f>SUM(N21:N22)</f>
        <v>345</v>
      </c>
      <c r="O23" s="11"/>
      <c r="P23" s="17">
        <f>SUM(P21:P22)</f>
        <v>963</v>
      </c>
      <c r="Q23" s="11"/>
      <c r="R23" s="17">
        <f>SUM(R21:R22)</f>
        <v>12617</v>
      </c>
      <c r="S23" s="11"/>
    </row>
    <row r="25" spans="1:19" ht="25.5" customHeight="1">
      <c r="A25" s="25" t="s">
        <v>19</v>
      </c>
      <c r="B25" s="27" t="s">
        <v>9</v>
      </c>
      <c r="C25" s="28"/>
      <c r="D25" s="27" t="s">
        <v>6</v>
      </c>
      <c r="E25" s="28"/>
      <c r="F25" s="27" t="s">
        <v>7</v>
      </c>
      <c r="G25" s="28"/>
      <c r="H25" s="27" t="s">
        <v>8</v>
      </c>
      <c r="I25" s="28"/>
      <c r="J25" s="27" t="s">
        <v>10</v>
      </c>
      <c r="K25" s="28"/>
      <c r="L25" s="27" t="s">
        <v>5</v>
      </c>
      <c r="M25" s="28"/>
      <c r="N25" s="27" t="s">
        <v>11</v>
      </c>
      <c r="O25" s="28"/>
      <c r="P25" s="23" t="s">
        <v>16</v>
      </c>
      <c r="Q25" s="24"/>
      <c r="R25" s="23" t="s">
        <v>17</v>
      </c>
      <c r="S25" s="24"/>
    </row>
    <row r="26" spans="1:19" ht="15">
      <c r="A26" s="26"/>
      <c r="B26" s="12" t="s">
        <v>12</v>
      </c>
      <c r="C26" s="13" t="s">
        <v>14</v>
      </c>
      <c r="D26" s="12" t="s">
        <v>12</v>
      </c>
      <c r="E26" s="13" t="s">
        <v>14</v>
      </c>
      <c r="F26" s="12" t="s">
        <v>12</v>
      </c>
      <c r="G26" s="13" t="s">
        <v>14</v>
      </c>
      <c r="H26" s="12" t="s">
        <v>12</v>
      </c>
      <c r="I26" s="13" t="s">
        <v>14</v>
      </c>
      <c r="J26" s="12" t="s">
        <v>12</v>
      </c>
      <c r="K26" s="13" t="s">
        <v>14</v>
      </c>
      <c r="L26" s="12" t="s">
        <v>12</v>
      </c>
      <c r="M26" s="13" t="s">
        <v>14</v>
      </c>
      <c r="N26" s="12" t="s">
        <v>12</v>
      </c>
      <c r="O26" s="13" t="s">
        <v>14</v>
      </c>
      <c r="P26" s="12" t="s">
        <v>12</v>
      </c>
      <c r="Q26" s="13" t="s">
        <v>14</v>
      </c>
      <c r="R26" s="12" t="s">
        <v>12</v>
      </c>
      <c r="S26" s="13" t="s">
        <v>14</v>
      </c>
    </row>
    <row r="27" spans="1:19" ht="15">
      <c r="A27" s="1" t="s">
        <v>15</v>
      </c>
      <c r="B27" s="14">
        <v>3</v>
      </c>
      <c r="C27" s="7">
        <f>B27/B$32</f>
        <v>0.6</v>
      </c>
      <c r="D27" s="14">
        <v>52</v>
      </c>
      <c r="E27" s="7">
        <f>D27/D$32</f>
        <v>0.23318385650224216</v>
      </c>
      <c r="F27" s="14">
        <v>103</v>
      </c>
      <c r="G27" s="7">
        <f>F27/F$32</f>
        <v>0.356401384083045</v>
      </c>
      <c r="H27" s="14">
        <v>463</v>
      </c>
      <c r="I27" s="7">
        <f>H27/H$32</f>
        <v>0.6530324400564175</v>
      </c>
      <c r="J27" s="14">
        <v>0</v>
      </c>
      <c r="K27" s="7">
        <f>J27/J$32</f>
        <v>0</v>
      </c>
      <c r="L27" s="14">
        <v>70</v>
      </c>
      <c r="M27" s="7">
        <f>L27/L$32</f>
        <v>0.15730337078651685</v>
      </c>
      <c r="N27" s="14">
        <v>10</v>
      </c>
      <c r="O27" s="7">
        <f>N27/N$32</f>
        <v>0.14925373134328357</v>
      </c>
      <c r="P27" s="14">
        <v>66</v>
      </c>
      <c r="Q27" s="7">
        <f>P27/P$32</f>
        <v>0.3384615384615385</v>
      </c>
      <c r="R27" s="14">
        <f>P27+N27+L27+J27+H27+F27+D27+B27</f>
        <v>767</v>
      </c>
      <c r="S27" s="7">
        <f>R27/R$32</f>
        <v>0.39617768595041325</v>
      </c>
    </row>
    <row r="28" spans="1:19" ht="15">
      <c r="A28" s="2" t="s">
        <v>4</v>
      </c>
      <c r="B28" s="15">
        <v>1</v>
      </c>
      <c r="C28" s="8">
        <f>B28/B$32</f>
        <v>0.2</v>
      </c>
      <c r="D28" s="15">
        <v>34</v>
      </c>
      <c r="E28" s="8">
        <f>D28/D$32</f>
        <v>0.15246636771300448</v>
      </c>
      <c r="F28" s="15">
        <v>68</v>
      </c>
      <c r="G28" s="8">
        <f>F28/F$32</f>
        <v>0.23529411764705882</v>
      </c>
      <c r="H28" s="15">
        <v>102</v>
      </c>
      <c r="I28" s="8">
        <f>H28/H$32</f>
        <v>0.14386459802538787</v>
      </c>
      <c r="J28" s="15">
        <v>1</v>
      </c>
      <c r="K28" s="8">
        <f>J28/J$32</f>
        <v>0.3333333333333333</v>
      </c>
      <c r="L28" s="15">
        <v>71</v>
      </c>
      <c r="M28" s="8">
        <f>L28/L$32</f>
        <v>0.15955056179775282</v>
      </c>
      <c r="N28" s="15">
        <v>14</v>
      </c>
      <c r="O28" s="8">
        <f>N28/N$32</f>
        <v>0.208955223880597</v>
      </c>
      <c r="P28" s="15">
        <v>34</v>
      </c>
      <c r="Q28" s="8">
        <f>P28/P$32</f>
        <v>0.17435897435897435</v>
      </c>
      <c r="R28" s="15">
        <f>P28+N28+L28+J28+H28+F28+D28+B28</f>
        <v>325</v>
      </c>
      <c r="S28" s="8">
        <f>R28/R$32</f>
        <v>0.1678719008264463</v>
      </c>
    </row>
    <row r="29" spans="1:19" ht="15">
      <c r="A29" s="2" t="s">
        <v>0</v>
      </c>
      <c r="B29" s="15">
        <v>1</v>
      </c>
      <c r="C29" s="8">
        <f>B29/B$32</f>
        <v>0.2</v>
      </c>
      <c r="D29" s="15">
        <v>14</v>
      </c>
      <c r="E29" s="8">
        <f>D29/D$32</f>
        <v>0.06278026905829596</v>
      </c>
      <c r="F29" s="15">
        <v>31</v>
      </c>
      <c r="G29" s="8">
        <f>F29/F$32</f>
        <v>0.10726643598615918</v>
      </c>
      <c r="H29" s="15">
        <v>39</v>
      </c>
      <c r="I29" s="8">
        <f>H29/H$32</f>
        <v>0.05500705218617771</v>
      </c>
      <c r="J29" s="15">
        <v>1</v>
      </c>
      <c r="K29" s="8">
        <f>J29/J$32</f>
        <v>0.3333333333333333</v>
      </c>
      <c r="L29" s="15">
        <v>37</v>
      </c>
      <c r="M29" s="8">
        <f>L29/L$32</f>
        <v>0.08314606741573034</v>
      </c>
      <c r="N29" s="15">
        <v>5</v>
      </c>
      <c r="O29" s="8">
        <f>N29/N$32</f>
        <v>0.07462686567164178</v>
      </c>
      <c r="P29" s="15">
        <v>10</v>
      </c>
      <c r="Q29" s="8">
        <f>P29/P$32</f>
        <v>0.05128205128205128</v>
      </c>
      <c r="R29" s="15">
        <f>P29+N29+L29+J29+H29+F29+D29+B29</f>
        <v>138</v>
      </c>
      <c r="S29" s="8">
        <f>R29/R$32</f>
        <v>0.07128099173553719</v>
      </c>
    </row>
    <row r="30" spans="1:19" ht="15">
      <c r="A30" s="2" t="s">
        <v>1</v>
      </c>
      <c r="B30" s="15">
        <v>0</v>
      </c>
      <c r="C30" s="8">
        <f>B30/B$32</f>
        <v>0</v>
      </c>
      <c r="D30" s="15">
        <v>84</v>
      </c>
      <c r="E30" s="8">
        <f>D30/D$32</f>
        <v>0.37668161434977576</v>
      </c>
      <c r="F30" s="15">
        <v>51</v>
      </c>
      <c r="G30" s="8">
        <f>F30/F$32</f>
        <v>0.17647058823529413</v>
      </c>
      <c r="H30" s="15">
        <v>59</v>
      </c>
      <c r="I30" s="8">
        <f>H30/H$32</f>
        <v>0.08321579689703808</v>
      </c>
      <c r="J30" s="15">
        <v>0</v>
      </c>
      <c r="K30" s="8">
        <f>J30/J$32</f>
        <v>0</v>
      </c>
      <c r="L30" s="15">
        <v>113</v>
      </c>
      <c r="M30" s="8">
        <f>L30/L$32</f>
        <v>0.2539325842696629</v>
      </c>
      <c r="N30" s="15">
        <v>22</v>
      </c>
      <c r="O30" s="8">
        <f>N30/N$32</f>
        <v>0.3283582089552239</v>
      </c>
      <c r="P30" s="15">
        <v>43</v>
      </c>
      <c r="Q30" s="8">
        <f>P30/P$32</f>
        <v>0.2205128205128205</v>
      </c>
      <c r="R30" s="15">
        <f>P30+N30+L30+J30+H30+F30+D30+B30</f>
        <v>372</v>
      </c>
      <c r="S30" s="8">
        <f>R30/R$32</f>
        <v>0.1921487603305785</v>
      </c>
    </row>
    <row r="31" spans="1:19" ht="15">
      <c r="A31" s="19" t="s">
        <v>3</v>
      </c>
      <c r="B31" s="20">
        <v>0</v>
      </c>
      <c r="C31" s="21">
        <f>B31/B$32</f>
        <v>0</v>
      </c>
      <c r="D31" s="20">
        <v>39</v>
      </c>
      <c r="E31" s="21">
        <f>D31/D$32</f>
        <v>0.17488789237668162</v>
      </c>
      <c r="F31" s="20">
        <v>36</v>
      </c>
      <c r="G31" s="21">
        <f>F31/F$32</f>
        <v>0.1245674740484429</v>
      </c>
      <c r="H31" s="20">
        <v>46</v>
      </c>
      <c r="I31" s="21">
        <f>H31/H$32</f>
        <v>0.06488011283497884</v>
      </c>
      <c r="J31" s="20">
        <v>1</v>
      </c>
      <c r="K31" s="21">
        <f>J31/J$32</f>
        <v>0.3333333333333333</v>
      </c>
      <c r="L31" s="20">
        <v>154</v>
      </c>
      <c r="M31" s="21">
        <f>L31/L$32</f>
        <v>0.34606741573033706</v>
      </c>
      <c r="N31" s="20">
        <v>16</v>
      </c>
      <c r="O31" s="21">
        <f>N31/N$32</f>
        <v>0.23880597014925373</v>
      </c>
      <c r="P31" s="20">
        <v>42</v>
      </c>
      <c r="Q31" s="21">
        <f>P31/P$32</f>
        <v>0.2153846153846154</v>
      </c>
      <c r="R31" s="20">
        <f>P31+N31+L31+J31+H31+F31+D31+B31</f>
        <v>334</v>
      </c>
      <c r="S31" s="21">
        <f>R31/R$32</f>
        <v>0.1725206611570248</v>
      </c>
    </row>
    <row r="32" spans="1:19" ht="15">
      <c r="A32" s="4" t="s">
        <v>13</v>
      </c>
      <c r="B32" s="16">
        <f aca="true" t="shared" si="2" ref="B32:S32">SUM(B25:B31)</f>
        <v>5</v>
      </c>
      <c r="C32" s="9">
        <f t="shared" si="2"/>
        <v>1</v>
      </c>
      <c r="D32" s="16">
        <f t="shared" si="2"/>
        <v>223</v>
      </c>
      <c r="E32" s="9">
        <f t="shared" si="2"/>
        <v>1</v>
      </c>
      <c r="F32" s="16">
        <f t="shared" si="2"/>
        <v>289</v>
      </c>
      <c r="G32" s="9">
        <f t="shared" si="2"/>
        <v>1</v>
      </c>
      <c r="H32" s="16">
        <f t="shared" si="2"/>
        <v>709</v>
      </c>
      <c r="I32" s="9">
        <f t="shared" si="2"/>
        <v>1</v>
      </c>
      <c r="J32" s="16">
        <f t="shared" si="2"/>
        <v>3</v>
      </c>
      <c r="K32" s="9">
        <f t="shared" si="2"/>
        <v>1</v>
      </c>
      <c r="L32" s="16">
        <f t="shared" si="2"/>
        <v>445</v>
      </c>
      <c r="M32" s="9">
        <f t="shared" si="2"/>
        <v>0.9999999999999999</v>
      </c>
      <c r="N32" s="16">
        <f t="shared" si="2"/>
        <v>67</v>
      </c>
      <c r="O32" s="9">
        <f t="shared" si="2"/>
        <v>1</v>
      </c>
      <c r="P32" s="16">
        <f t="shared" si="2"/>
        <v>195</v>
      </c>
      <c r="Q32" s="9">
        <f t="shared" si="2"/>
        <v>1</v>
      </c>
      <c r="R32" s="16">
        <f t="shared" si="2"/>
        <v>1936</v>
      </c>
      <c r="S32" s="9">
        <f t="shared" si="2"/>
        <v>1</v>
      </c>
    </row>
    <row r="33" spans="1:19" ht="15">
      <c r="A33" s="2" t="s">
        <v>2</v>
      </c>
      <c r="B33" s="15">
        <v>0</v>
      </c>
      <c r="C33" s="10"/>
      <c r="D33" s="15">
        <v>25</v>
      </c>
      <c r="E33" s="10"/>
      <c r="F33" s="15">
        <v>14</v>
      </c>
      <c r="G33" s="10"/>
      <c r="H33" s="15">
        <v>24</v>
      </c>
      <c r="I33" s="10"/>
      <c r="J33" s="15">
        <v>0</v>
      </c>
      <c r="K33" s="10"/>
      <c r="L33" s="15">
        <v>29</v>
      </c>
      <c r="M33" s="10"/>
      <c r="N33" s="15">
        <v>2</v>
      </c>
      <c r="O33" s="10"/>
      <c r="P33" s="15">
        <v>40</v>
      </c>
      <c r="Q33" s="10"/>
      <c r="R33" s="15">
        <f>P33+N33+L33+J33+H33+F33+D33+B33</f>
        <v>134</v>
      </c>
      <c r="S33" s="10"/>
    </row>
    <row r="34" spans="1:19" ht="15" customHeight="1">
      <c r="A34" s="3" t="s">
        <v>17</v>
      </c>
      <c r="B34" s="17">
        <f>SUM(B32:B33)</f>
        <v>5</v>
      </c>
      <c r="C34" s="11"/>
      <c r="D34" s="17">
        <f>SUM(D32:D33)</f>
        <v>248</v>
      </c>
      <c r="E34" s="11"/>
      <c r="F34" s="17">
        <f>SUM(F32:F33)</f>
        <v>303</v>
      </c>
      <c r="G34" s="11"/>
      <c r="H34" s="17">
        <f>SUM(H32:H33)</f>
        <v>733</v>
      </c>
      <c r="I34" s="11"/>
      <c r="J34" s="17">
        <f>SUM(J32:J33)</f>
        <v>3</v>
      </c>
      <c r="K34" s="11"/>
      <c r="L34" s="17">
        <f>SUM(L32:L33)</f>
        <v>474</v>
      </c>
      <c r="M34" s="11"/>
      <c r="N34" s="17">
        <f>SUM(N32:N33)</f>
        <v>69</v>
      </c>
      <c r="O34" s="11"/>
      <c r="P34" s="17">
        <f>SUM(P32:P33)</f>
        <v>235</v>
      </c>
      <c r="Q34" s="11"/>
      <c r="R34" s="17">
        <f>SUM(R32:R33)</f>
        <v>2070</v>
      </c>
      <c r="S34" s="11"/>
    </row>
    <row r="36" spans="1:19" ht="25.5" customHeight="1">
      <c r="A36" s="25" t="s">
        <v>20</v>
      </c>
      <c r="B36" s="27" t="s">
        <v>9</v>
      </c>
      <c r="C36" s="28"/>
      <c r="D36" s="27" t="s">
        <v>6</v>
      </c>
      <c r="E36" s="28"/>
      <c r="F36" s="27" t="s">
        <v>7</v>
      </c>
      <c r="G36" s="28"/>
      <c r="H36" s="27" t="s">
        <v>8</v>
      </c>
      <c r="I36" s="28"/>
      <c r="J36" s="27" t="s">
        <v>10</v>
      </c>
      <c r="K36" s="28"/>
      <c r="L36" s="27" t="s">
        <v>5</v>
      </c>
      <c r="M36" s="28"/>
      <c r="N36" s="27" t="s">
        <v>11</v>
      </c>
      <c r="O36" s="28"/>
      <c r="P36" s="23" t="s">
        <v>16</v>
      </c>
      <c r="Q36" s="24"/>
      <c r="R36" s="23" t="s">
        <v>17</v>
      </c>
      <c r="S36" s="24"/>
    </row>
    <row r="37" spans="1:19" ht="15">
      <c r="A37" s="26"/>
      <c r="B37" s="12" t="s">
        <v>12</v>
      </c>
      <c r="C37" s="13" t="s">
        <v>14</v>
      </c>
      <c r="D37" s="12" t="s">
        <v>12</v>
      </c>
      <c r="E37" s="13" t="s">
        <v>14</v>
      </c>
      <c r="F37" s="12" t="s">
        <v>12</v>
      </c>
      <c r="G37" s="13" t="s">
        <v>14</v>
      </c>
      <c r="H37" s="12" t="s">
        <v>12</v>
      </c>
      <c r="I37" s="13" t="s">
        <v>14</v>
      </c>
      <c r="J37" s="12" t="s">
        <v>12</v>
      </c>
      <c r="K37" s="13" t="s">
        <v>14</v>
      </c>
      <c r="L37" s="12" t="s">
        <v>12</v>
      </c>
      <c r="M37" s="13" t="s">
        <v>14</v>
      </c>
      <c r="N37" s="12" t="s">
        <v>12</v>
      </c>
      <c r="O37" s="13" t="s">
        <v>14</v>
      </c>
      <c r="P37" s="12" t="s">
        <v>12</v>
      </c>
      <c r="Q37" s="13" t="s">
        <v>14</v>
      </c>
      <c r="R37" s="12" t="s">
        <v>12</v>
      </c>
      <c r="S37" s="13" t="s">
        <v>14</v>
      </c>
    </row>
    <row r="38" spans="1:19" ht="15">
      <c r="A38" s="1" t="s">
        <v>15</v>
      </c>
      <c r="B38" s="14">
        <f>B16+B27</f>
        <v>14</v>
      </c>
      <c r="C38" s="7">
        <f>B38/B$43</f>
        <v>0.5</v>
      </c>
      <c r="D38" s="14">
        <f>D16+D27</f>
        <v>382</v>
      </c>
      <c r="E38" s="7">
        <f>D38/D$43</f>
        <v>0.28233555062823357</v>
      </c>
      <c r="F38" s="14">
        <f>F16+F27</f>
        <v>649</v>
      </c>
      <c r="G38" s="7">
        <f>F38/F$43</f>
        <v>0.3236907730673317</v>
      </c>
      <c r="H38" s="14">
        <f>H16+H27</f>
        <v>5180</v>
      </c>
      <c r="I38" s="7">
        <f>H38/H$43</f>
        <v>0.6848228450555262</v>
      </c>
      <c r="J38" s="14">
        <f>J16+J27</f>
        <v>17</v>
      </c>
      <c r="K38" s="7">
        <f>J38/J$43</f>
        <v>0.38636363636363635</v>
      </c>
      <c r="L38" s="14">
        <f>L16+L27</f>
        <v>269</v>
      </c>
      <c r="M38" s="7">
        <f>L38/L$43</f>
        <v>0.18424657534246575</v>
      </c>
      <c r="N38" s="14">
        <f>N16+N27</f>
        <v>71</v>
      </c>
      <c r="O38" s="7">
        <f>N38/N$43</f>
        <v>0.1802030456852792</v>
      </c>
      <c r="P38" s="14">
        <f>P16+P27</f>
        <v>486</v>
      </c>
      <c r="Q38" s="7">
        <f>P38/P$43</f>
        <v>0.4855144855144855</v>
      </c>
      <c r="R38" s="14">
        <f>P38+N38+L38+J38+H38+F38+D38+B38</f>
        <v>7068</v>
      </c>
      <c r="S38" s="7">
        <f>R38/R$43</f>
        <v>0.5103617589717669</v>
      </c>
    </row>
    <row r="39" spans="1:19" ht="15">
      <c r="A39" s="2" t="s">
        <v>4</v>
      </c>
      <c r="B39" s="15">
        <f>B17+B28</f>
        <v>5</v>
      </c>
      <c r="C39" s="8">
        <f>B39/B$43</f>
        <v>0.17857142857142858</v>
      </c>
      <c r="D39" s="15">
        <f>D17+D28</f>
        <v>230</v>
      </c>
      <c r="E39" s="8">
        <f>D39/D$43</f>
        <v>0.16999260901699925</v>
      </c>
      <c r="F39" s="15">
        <f>F17+F28</f>
        <v>588</v>
      </c>
      <c r="G39" s="8">
        <f>F39/F$43</f>
        <v>0.2932668329177057</v>
      </c>
      <c r="H39" s="15">
        <f>H17+H28</f>
        <v>1284</v>
      </c>
      <c r="I39" s="8">
        <f>H39/H$43</f>
        <v>0.16975145425700688</v>
      </c>
      <c r="J39" s="15">
        <f>J17+J28</f>
        <v>10</v>
      </c>
      <c r="K39" s="8">
        <f>J39/J$43</f>
        <v>0.22727272727272727</v>
      </c>
      <c r="L39" s="15">
        <f>L17+L28</f>
        <v>303</v>
      </c>
      <c r="M39" s="8">
        <f>L39/L$43</f>
        <v>0.20753424657534247</v>
      </c>
      <c r="N39" s="15">
        <f>N17+N28</f>
        <v>103</v>
      </c>
      <c r="O39" s="8">
        <f>N39/N$43</f>
        <v>0.2614213197969543</v>
      </c>
      <c r="P39" s="15">
        <f>P17+P28</f>
        <v>162</v>
      </c>
      <c r="Q39" s="8">
        <f>P39/P$43</f>
        <v>0.16183816183816183</v>
      </c>
      <c r="R39" s="15">
        <f>P39+N39+L39+J39+H39+F39+D39+B39</f>
        <v>2685</v>
      </c>
      <c r="S39" s="8">
        <f>R39/R$43</f>
        <v>0.1938768142104123</v>
      </c>
    </row>
    <row r="40" spans="1:19" ht="15">
      <c r="A40" s="2" t="s">
        <v>0</v>
      </c>
      <c r="B40" s="15">
        <f>B18+B29</f>
        <v>4</v>
      </c>
      <c r="C40" s="8">
        <f>B40/B$43</f>
        <v>0.14285714285714285</v>
      </c>
      <c r="D40" s="15">
        <f>D18+D29</f>
        <v>95</v>
      </c>
      <c r="E40" s="8">
        <f>D40/D$43</f>
        <v>0.07021433850702144</v>
      </c>
      <c r="F40" s="15">
        <f>F18+F29</f>
        <v>242</v>
      </c>
      <c r="G40" s="8">
        <f>F40/F$43</f>
        <v>0.12069825436408978</v>
      </c>
      <c r="H40" s="15">
        <f>H18+H29</f>
        <v>374</v>
      </c>
      <c r="I40" s="8">
        <f>H40/H$43</f>
        <v>0.04944473823373876</v>
      </c>
      <c r="J40" s="15">
        <f>J18+J29</f>
        <v>3</v>
      </c>
      <c r="K40" s="8">
        <f>J40/J$43</f>
        <v>0.06818181818181818</v>
      </c>
      <c r="L40" s="15">
        <f>L18+L29</f>
        <v>144</v>
      </c>
      <c r="M40" s="8">
        <f>L40/L$43</f>
        <v>0.09863013698630137</v>
      </c>
      <c r="N40" s="15">
        <f>N18+N29</f>
        <v>45</v>
      </c>
      <c r="O40" s="8">
        <f>N40/N$43</f>
        <v>0.11421319796954314</v>
      </c>
      <c r="P40" s="15">
        <f>P18+P29</f>
        <v>58</v>
      </c>
      <c r="Q40" s="8">
        <f>P40/P$43</f>
        <v>0.057942057942057944</v>
      </c>
      <c r="R40" s="15">
        <f>P40+N40+L40+J40+H40+F40+D40+B40</f>
        <v>965</v>
      </c>
      <c r="S40" s="8">
        <f>R40/R$43</f>
        <v>0.06968012130839772</v>
      </c>
    </row>
    <row r="41" spans="1:19" ht="15">
      <c r="A41" s="2" t="s">
        <v>1</v>
      </c>
      <c r="B41" s="15">
        <f>B19+B30</f>
        <v>2</v>
      </c>
      <c r="C41" s="8">
        <f>B41/B$43</f>
        <v>0.07142857142857142</v>
      </c>
      <c r="D41" s="15">
        <f>D19+D30</f>
        <v>497</v>
      </c>
      <c r="E41" s="8">
        <f>D41/D$43</f>
        <v>0.36733185513673317</v>
      </c>
      <c r="F41" s="15">
        <f>F19+F30</f>
        <v>358</v>
      </c>
      <c r="G41" s="8">
        <f>F41/F$43</f>
        <v>0.17855361596009975</v>
      </c>
      <c r="H41" s="15">
        <f>H19+H30</f>
        <v>512</v>
      </c>
      <c r="I41" s="8">
        <f>H41/H$43</f>
        <v>0.06768905341089371</v>
      </c>
      <c r="J41" s="15">
        <f>J19+J30</f>
        <v>6</v>
      </c>
      <c r="K41" s="8">
        <f>J41/J$43</f>
        <v>0.13636363636363635</v>
      </c>
      <c r="L41" s="15">
        <f>L19+L30</f>
        <v>395</v>
      </c>
      <c r="M41" s="8">
        <f>L41/L$43</f>
        <v>0.2705479452054795</v>
      </c>
      <c r="N41" s="15">
        <f>N19+N30</f>
        <v>116</v>
      </c>
      <c r="O41" s="8">
        <f>N41/N$43</f>
        <v>0.29441624365482233</v>
      </c>
      <c r="P41" s="15">
        <f>P19+P30</f>
        <v>190</v>
      </c>
      <c r="Q41" s="8">
        <f>P41/P$43</f>
        <v>0.18981018981018982</v>
      </c>
      <c r="R41" s="15">
        <f>P41+N41+L41+J41+H41+F41+D41+B41</f>
        <v>2076</v>
      </c>
      <c r="S41" s="8">
        <f>R41/R$43</f>
        <v>0.14990252003754784</v>
      </c>
    </row>
    <row r="42" spans="1:19" ht="15">
      <c r="A42" s="2" t="s">
        <v>3</v>
      </c>
      <c r="B42" s="15">
        <f>B20+B31</f>
        <v>3</v>
      </c>
      <c r="C42" s="8">
        <f>B42/B$43</f>
        <v>0.10714285714285714</v>
      </c>
      <c r="D42" s="15">
        <f>D20+D31</f>
        <v>149</v>
      </c>
      <c r="E42" s="8">
        <f>D42/D$43</f>
        <v>0.11012564671101256</v>
      </c>
      <c r="F42" s="15">
        <f>F20+F31</f>
        <v>168</v>
      </c>
      <c r="G42" s="8">
        <f>F42/F$43</f>
        <v>0.08379052369077307</v>
      </c>
      <c r="H42" s="15">
        <f>H20+H31</f>
        <v>214</v>
      </c>
      <c r="I42" s="8">
        <f>H42/H$43</f>
        <v>0.02829190904283448</v>
      </c>
      <c r="J42" s="15">
        <f>J20+J31</f>
        <v>8</v>
      </c>
      <c r="K42" s="8">
        <f>J42/J$43</f>
        <v>0.18181818181818182</v>
      </c>
      <c r="L42" s="15">
        <f>L20+L31</f>
        <v>349</v>
      </c>
      <c r="M42" s="8">
        <f>L42/L$43</f>
        <v>0.23904109589041095</v>
      </c>
      <c r="N42" s="15">
        <f>N20+N31</f>
        <v>59</v>
      </c>
      <c r="O42" s="8">
        <f>N42/N$43</f>
        <v>0.14974619289340102</v>
      </c>
      <c r="P42" s="15">
        <f>P20+P31</f>
        <v>105</v>
      </c>
      <c r="Q42" s="8">
        <f>P42/P$43</f>
        <v>0.1048951048951049</v>
      </c>
      <c r="R42" s="15">
        <f>P42+N42+L42+J42+H42+F42+D42+B42</f>
        <v>1055</v>
      </c>
      <c r="S42" s="8">
        <f>R42/R$43</f>
        <v>0.07617878547187523</v>
      </c>
    </row>
    <row r="43" spans="1:19" ht="15">
      <c r="A43" s="4" t="s">
        <v>13</v>
      </c>
      <c r="B43" s="16">
        <f aca="true" t="shared" si="3" ref="B43:S43">SUM(B36:B42)</f>
        <v>28</v>
      </c>
      <c r="C43" s="9">
        <f t="shared" si="3"/>
        <v>0.9999999999999999</v>
      </c>
      <c r="D43" s="16">
        <f t="shared" si="3"/>
        <v>1353</v>
      </c>
      <c r="E43" s="9">
        <f t="shared" si="3"/>
        <v>1</v>
      </c>
      <c r="F43" s="16">
        <f t="shared" si="3"/>
        <v>2005</v>
      </c>
      <c r="G43" s="9">
        <f t="shared" si="3"/>
        <v>1</v>
      </c>
      <c r="H43" s="16">
        <f t="shared" si="3"/>
        <v>7564</v>
      </c>
      <c r="I43" s="9">
        <f t="shared" si="3"/>
        <v>1</v>
      </c>
      <c r="J43" s="16">
        <f t="shared" si="3"/>
        <v>44</v>
      </c>
      <c r="K43" s="9">
        <f t="shared" si="3"/>
        <v>1</v>
      </c>
      <c r="L43" s="16">
        <f t="shared" si="3"/>
        <v>1460</v>
      </c>
      <c r="M43" s="9">
        <f t="shared" si="3"/>
        <v>1</v>
      </c>
      <c r="N43" s="16">
        <f t="shared" si="3"/>
        <v>394</v>
      </c>
      <c r="O43" s="9">
        <f t="shared" si="3"/>
        <v>1</v>
      </c>
      <c r="P43" s="16">
        <f t="shared" si="3"/>
        <v>1001</v>
      </c>
      <c r="Q43" s="9">
        <f t="shared" si="3"/>
        <v>1</v>
      </c>
      <c r="R43" s="16">
        <f t="shared" si="3"/>
        <v>13849</v>
      </c>
      <c r="S43" s="9">
        <f t="shared" si="3"/>
        <v>1</v>
      </c>
    </row>
    <row r="44" spans="1:19" ht="15">
      <c r="A44" s="2" t="s">
        <v>2</v>
      </c>
      <c r="B44" s="15">
        <f>B22+B33</f>
        <v>0</v>
      </c>
      <c r="C44" s="10"/>
      <c r="D44" s="15">
        <f>D22+D33</f>
        <v>121</v>
      </c>
      <c r="E44" s="10"/>
      <c r="F44" s="15">
        <f>F22+F33</f>
        <v>102</v>
      </c>
      <c r="G44" s="10"/>
      <c r="H44" s="15">
        <f>H22+H33</f>
        <v>298</v>
      </c>
      <c r="I44" s="10"/>
      <c r="J44" s="15">
        <f>J22+J33</f>
        <v>2</v>
      </c>
      <c r="K44" s="10"/>
      <c r="L44" s="15">
        <f>L22+L33</f>
        <v>98</v>
      </c>
      <c r="M44" s="10"/>
      <c r="N44" s="15">
        <f>N22+N33</f>
        <v>20</v>
      </c>
      <c r="O44" s="10"/>
      <c r="P44" s="15">
        <f>P22+P33</f>
        <v>197</v>
      </c>
      <c r="Q44" s="10"/>
      <c r="R44" s="15">
        <f>P44+N44+L44+J44+H44+F44+D44+B44</f>
        <v>838</v>
      </c>
      <c r="S44" s="10"/>
    </row>
    <row r="45" spans="1:19" ht="15">
      <c r="A45" s="3" t="s">
        <v>17</v>
      </c>
      <c r="B45" s="17">
        <f>SUM(B43:B44)</f>
        <v>28</v>
      </c>
      <c r="C45" s="11"/>
      <c r="D45" s="17">
        <f>SUM(D43:D44)</f>
        <v>1474</v>
      </c>
      <c r="E45" s="11"/>
      <c r="F45" s="17">
        <f>SUM(F43:F44)</f>
        <v>2107</v>
      </c>
      <c r="G45" s="11"/>
      <c r="H45" s="17">
        <f>SUM(H43:H44)</f>
        <v>7862</v>
      </c>
      <c r="I45" s="11"/>
      <c r="J45" s="17">
        <f>SUM(J43:J44)</f>
        <v>46</v>
      </c>
      <c r="K45" s="11"/>
      <c r="L45" s="17">
        <f>SUM(L43:L44)</f>
        <v>1558</v>
      </c>
      <c r="M45" s="11"/>
      <c r="N45" s="17">
        <f>SUM(N43:N44)</f>
        <v>414</v>
      </c>
      <c r="O45" s="11"/>
      <c r="P45" s="17">
        <f>SUM(P43:P44)</f>
        <v>1198</v>
      </c>
      <c r="Q45" s="11"/>
      <c r="R45" s="17">
        <f>SUM(R43:R44)</f>
        <v>14687</v>
      </c>
      <c r="S45" s="11"/>
    </row>
    <row r="46" ht="15">
      <c r="A46" t="s">
        <v>23</v>
      </c>
    </row>
    <row r="47" ht="15">
      <c r="A47" t="s">
        <v>21</v>
      </c>
    </row>
    <row r="48" ht="8.25" customHeight="1"/>
    <row r="49" spans="1:19" ht="15" customHeight="1">
      <c r="A49" s="29" t="s">
        <v>25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</row>
    <row r="51" spans="1:19" ht="25.5" customHeight="1">
      <c r="A51" s="25" t="s">
        <v>22</v>
      </c>
      <c r="B51" s="23" t="s">
        <v>9</v>
      </c>
      <c r="C51" s="24"/>
      <c r="D51" s="23" t="s">
        <v>6</v>
      </c>
      <c r="E51" s="24"/>
      <c r="F51" s="23" t="s">
        <v>7</v>
      </c>
      <c r="G51" s="24"/>
      <c r="H51" s="23" t="s">
        <v>8</v>
      </c>
      <c r="I51" s="24"/>
      <c r="J51" s="23" t="s">
        <v>10</v>
      </c>
      <c r="K51" s="24"/>
      <c r="L51" s="23" t="s">
        <v>5</v>
      </c>
      <c r="M51" s="24"/>
      <c r="N51" s="23" t="s">
        <v>11</v>
      </c>
      <c r="O51" s="24"/>
      <c r="P51" s="23" t="s">
        <v>16</v>
      </c>
      <c r="Q51" s="24"/>
      <c r="R51" s="23" t="s">
        <v>17</v>
      </c>
      <c r="S51" s="24"/>
    </row>
    <row r="52" spans="1:19" ht="15" customHeight="1">
      <c r="A52" s="26"/>
      <c r="B52" s="5" t="s">
        <v>12</v>
      </c>
      <c r="C52" s="6" t="s">
        <v>14</v>
      </c>
      <c r="D52" s="5" t="s">
        <v>12</v>
      </c>
      <c r="E52" s="6" t="s">
        <v>14</v>
      </c>
      <c r="F52" s="5" t="s">
        <v>12</v>
      </c>
      <c r="G52" s="6" t="s">
        <v>14</v>
      </c>
      <c r="H52" s="5" t="s">
        <v>12</v>
      </c>
      <c r="I52" s="6" t="s">
        <v>14</v>
      </c>
      <c r="J52" s="5" t="s">
        <v>12</v>
      </c>
      <c r="K52" s="6" t="s">
        <v>14</v>
      </c>
      <c r="L52" s="5" t="s">
        <v>12</v>
      </c>
      <c r="M52" s="6" t="s">
        <v>14</v>
      </c>
      <c r="N52" s="5" t="s">
        <v>12</v>
      </c>
      <c r="O52" s="6" t="s">
        <v>14</v>
      </c>
      <c r="P52" s="5" t="s">
        <v>12</v>
      </c>
      <c r="Q52" s="6" t="s">
        <v>14</v>
      </c>
      <c r="R52" s="5" t="s">
        <v>12</v>
      </c>
      <c r="S52" s="6" t="s">
        <v>14</v>
      </c>
    </row>
    <row r="53" spans="1:19" ht="15" customHeight="1">
      <c r="A53" s="1" t="s">
        <v>15</v>
      </c>
      <c r="B53" s="14"/>
      <c r="C53" s="7"/>
      <c r="D53" s="14">
        <v>26</v>
      </c>
      <c r="E53" s="7">
        <f>D53/D$58</f>
        <v>0.24074074074074073</v>
      </c>
      <c r="F53" s="14">
        <v>50</v>
      </c>
      <c r="G53" s="7">
        <f>F53/F$58</f>
        <v>0.23696682464454977</v>
      </c>
      <c r="H53" s="14">
        <v>748</v>
      </c>
      <c r="I53" s="7">
        <f>H53/H$58</f>
        <v>0.7248062015503876</v>
      </c>
      <c r="J53" s="14">
        <v>2</v>
      </c>
      <c r="K53" s="7">
        <f>J53/J$58</f>
        <v>0.5</v>
      </c>
      <c r="L53" s="14">
        <v>7</v>
      </c>
      <c r="M53" s="7">
        <f>L53/L$58</f>
        <v>0.1346153846153846</v>
      </c>
      <c r="N53" s="14">
        <v>5</v>
      </c>
      <c r="O53" s="7">
        <f>N53/N$58</f>
        <v>0.1724137931034483</v>
      </c>
      <c r="P53" s="14">
        <v>65</v>
      </c>
      <c r="Q53" s="7">
        <f>P53/P$58</f>
        <v>0.7926829268292683</v>
      </c>
      <c r="R53" s="14">
        <f>P53+N53+L53+J53+H53+F53+D53+B53</f>
        <v>903</v>
      </c>
      <c r="S53" s="7">
        <f>R53/R$58</f>
        <v>0.5948616600790514</v>
      </c>
    </row>
    <row r="54" spans="1:19" ht="15" customHeight="1">
      <c r="A54" s="2" t="s">
        <v>4</v>
      </c>
      <c r="B54" s="15"/>
      <c r="C54" s="8"/>
      <c r="D54" s="15">
        <v>20</v>
      </c>
      <c r="E54" s="8">
        <f>D54/D$58</f>
        <v>0.18518518518518517</v>
      </c>
      <c r="F54" s="15">
        <v>76</v>
      </c>
      <c r="G54" s="8">
        <f>F54/F$58</f>
        <v>0.36018957345971564</v>
      </c>
      <c r="H54" s="15">
        <v>178</v>
      </c>
      <c r="I54" s="8">
        <f>H54/H$58</f>
        <v>0.17248062015503876</v>
      </c>
      <c r="J54" s="15">
        <v>2</v>
      </c>
      <c r="K54" s="8">
        <f>J54/J$58</f>
        <v>0.5</v>
      </c>
      <c r="L54" s="15">
        <v>13</v>
      </c>
      <c r="M54" s="8">
        <f>L54/L$58</f>
        <v>0.25</v>
      </c>
      <c r="N54" s="15">
        <v>8</v>
      </c>
      <c r="O54" s="8">
        <f>N54/N$58</f>
        <v>0.27586206896551724</v>
      </c>
      <c r="P54" s="15">
        <v>4</v>
      </c>
      <c r="Q54" s="8">
        <f>P54/P$58</f>
        <v>0.04878048780487805</v>
      </c>
      <c r="R54" s="15">
        <f>P54+N54+L54+J54+H54+F54+D54+B54</f>
        <v>301</v>
      </c>
      <c r="S54" s="8">
        <f>R54/R$58</f>
        <v>0.19828722002635046</v>
      </c>
    </row>
    <row r="55" spans="1:19" ht="15" customHeight="1">
      <c r="A55" s="2" t="s">
        <v>0</v>
      </c>
      <c r="B55" s="15"/>
      <c r="C55" s="8"/>
      <c r="D55" s="15">
        <v>4</v>
      </c>
      <c r="E55" s="8">
        <f>D55/D$58</f>
        <v>0.037037037037037035</v>
      </c>
      <c r="F55" s="15">
        <v>25</v>
      </c>
      <c r="G55" s="8">
        <f>F55/F$58</f>
        <v>0.11848341232227488</v>
      </c>
      <c r="H55" s="15">
        <v>29</v>
      </c>
      <c r="I55" s="8">
        <f>H55/H$58</f>
        <v>0.02810077519379845</v>
      </c>
      <c r="J55" s="15">
        <v>0</v>
      </c>
      <c r="K55" s="8">
        <f>J55/J$58</f>
        <v>0</v>
      </c>
      <c r="L55" s="15">
        <v>6</v>
      </c>
      <c r="M55" s="8">
        <f>L55/L$58</f>
        <v>0.11538461538461539</v>
      </c>
      <c r="N55" s="15">
        <v>8</v>
      </c>
      <c r="O55" s="8">
        <f>N55/N$58</f>
        <v>0.27586206896551724</v>
      </c>
      <c r="P55" s="15">
        <v>5</v>
      </c>
      <c r="Q55" s="8">
        <f>P55/P$58</f>
        <v>0.06097560975609756</v>
      </c>
      <c r="R55" s="15">
        <f>P55+N55+L55+J55+H55+F55+D55+B55</f>
        <v>77</v>
      </c>
      <c r="S55" s="8">
        <f>R55/R$58</f>
        <v>0.050724637681159424</v>
      </c>
    </row>
    <row r="56" spans="1:19" ht="15" customHeight="1">
      <c r="A56" s="2" t="s">
        <v>1</v>
      </c>
      <c r="B56" s="15"/>
      <c r="C56" s="8"/>
      <c r="D56" s="15">
        <v>51</v>
      </c>
      <c r="E56" s="8">
        <f>D56/D$58</f>
        <v>0.4722222222222222</v>
      </c>
      <c r="F56" s="15">
        <v>44</v>
      </c>
      <c r="G56" s="8">
        <f>F56/F$58</f>
        <v>0.20853080568720378</v>
      </c>
      <c r="H56" s="15">
        <v>53</v>
      </c>
      <c r="I56" s="8">
        <f>H56/H$58</f>
        <v>0.05135658914728682</v>
      </c>
      <c r="J56" s="15">
        <v>0</v>
      </c>
      <c r="K56" s="8">
        <f>J56/J$58</f>
        <v>0</v>
      </c>
      <c r="L56" s="15">
        <v>18</v>
      </c>
      <c r="M56" s="8">
        <f>L56/L$58</f>
        <v>0.34615384615384615</v>
      </c>
      <c r="N56" s="15">
        <v>4</v>
      </c>
      <c r="O56" s="8">
        <f>N56/N$58</f>
        <v>0.13793103448275862</v>
      </c>
      <c r="P56" s="15">
        <v>5</v>
      </c>
      <c r="Q56" s="8">
        <f>P56/P$58</f>
        <v>0.06097560975609756</v>
      </c>
      <c r="R56" s="15">
        <f>P56+N56+L56+J56+H56+F56+D56+B56</f>
        <v>175</v>
      </c>
      <c r="S56" s="8">
        <f>R56/R$58</f>
        <v>0.1152832674571805</v>
      </c>
    </row>
    <row r="57" spans="1:19" ht="15" customHeight="1">
      <c r="A57" s="2" t="s">
        <v>3</v>
      </c>
      <c r="B57" s="15"/>
      <c r="C57" s="8"/>
      <c r="D57" s="15">
        <v>7</v>
      </c>
      <c r="E57" s="8">
        <f>D57/D$58</f>
        <v>0.06481481481481481</v>
      </c>
      <c r="F57" s="15">
        <v>16</v>
      </c>
      <c r="G57" s="8">
        <f>F57/F$58</f>
        <v>0.07582938388625593</v>
      </c>
      <c r="H57" s="15">
        <v>24</v>
      </c>
      <c r="I57" s="8">
        <f>H57/H$58</f>
        <v>0.023255813953488372</v>
      </c>
      <c r="J57" s="15">
        <v>0</v>
      </c>
      <c r="K57" s="8">
        <f>J57/J$58</f>
        <v>0</v>
      </c>
      <c r="L57" s="15">
        <v>8</v>
      </c>
      <c r="M57" s="8">
        <f>L57/L$58</f>
        <v>0.15384615384615385</v>
      </c>
      <c r="N57" s="15">
        <v>4</v>
      </c>
      <c r="O57" s="8">
        <f>N57/N$58</f>
        <v>0.13793103448275862</v>
      </c>
      <c r="P57" s="15">
        <v>3</v>
      </c>
      <c r="Q57" s="8">
        <f>P57/P$58</f>
        <v>0.036585365853658534</v>
      </c>
      <c r="R57" s="15">
        <f>P57+N57+L57+J57+H57+F57+D57+B57</f>
        <v>62</v>
      </c>
      <c r="S57" s="8">
        <f>R57/R$58</f>
        <v>0.04084321475625823</v>
      </c>
    </row>
    <row r="58" spans="1:19" ht="15" customHeight="1">
      <c r="A58" s="4" t="s">
        <v>13</v>
      </c>
      <c r="B58" s="16"/>
      <c r="C58" s="9"/>
      <c r="D58" s="16">
        <f aca="true" t="shared" si="4" ref="D58:S58">SUM(D53:D57)</f>
        <v>108</v>
      </c>
      <c r="E58" s="9">
        <f t="shared" si="4"/>
        <v>0.9999999999999999</v>
      </c>
      <c r="F58" s="16">
        <f t="shared" si="4"/>
        <v>211</v>
      </c>
      <c r="G58" s="9">
        <f t="shared" si="4"/>
        <v>0.9999999999999999</v>
      </c>
      <c r="H58" s="16">
        <f t="shared" si="4"/>
        <v>1032</v>
      </c>
      <c r="I58" s="9">
        <f t="shared" si="4"/>
        <v>1</v>
      </c>
      <c r="J58" s="16">
        <f t="shared" si="4"/>
        <v>4</v>
      </c>
      <c r="K58" s="9">
        <f t="shared" si="4"/>
        <v>1</v>
      </c>
      <c r="L58" s="16">
        <f t="shared" si="4"/>
        <v>52</v>
      </c>
      <c r="M58" s="9">
        <f t="shared" si="4"/>
        <v>1</v>
      </c>
      <c r="N58" s="16">
        <f t="shared" si="4"/>
        <v>29</v>
      </c>
      <c r="O58" s="9">
        <f t="shared" si="4"/>
        <v>1</v>
      </c>
      <c r="P58" s="16">
        <f t="shared" si="4"/>
        <v>82</v>
      </c>
      <c r="Q58" s="9">
        <f t="shared" si="4"/>
        <v>1.0000000000000002</v>
      </c>
      <c r="R58" s="16">
        <f t="shared" si="4"/>
        <v>1518</v>
      </c>
      <c r="S58" s="9">
        <f t="shared" si="4"/>
        <v>1</v>
      </c>
    </row>
    <row r="59" spans="1:19" ht="15" customHeight="1">
      <c r="A59" s="2" t="s">
        <v>2</v>
      </c>
      <c r="B59" s="15"/>
      <c r="C59" s="10"/>
      <c r="D59" s="15">
        <v>3</v>
      </c>
      <c r="E59" s="10"/>
      <c r="F59" s="15">
        <v>5</v>
      </c>
      <c r="G59" s="10"/>
      <c r="H59" s="15">
        <v>13</v>
      </c>
      <c r="I59" s="10"/>
      <c r="J59" s="15">
        <v>0</v>
      </c>
      <c r="K59" s="10"/>
      <c r="L59" s="15">
        <v>0</v>
      </c>
      <c r="M59" s="10"/>
      <c r="N59" s="15">
        <v>0</v>
      </c>
      <c r="O59" s="10"/>
      <c r="P59" s="15">
        <v>1</v>
      </c>
      <c r="Q59" s="10"/>
      <c r="R59" s="15">
        <f>P59+N59+L59+J59+H59+F59+D59+B59</f>
        <v>22</v>
      </c>
      <c r="S59" s="10"/>
    </row>
    <row r="60" spans="1:19" ht="15" customHeight="1">
      <c r="A60" s="3" t="s">
        <v>17</v>
      </c>
      <c r="B60" s="17"/>
      <c r="C60" s="11"/>
      <c r="D60" s="17">
        <f>SUM(D58:D59)</f>
        <v>111</v>
      </c>
      <c r="E60" s="11"/>
      <c r="F60" s="17">
        <f>SUM(F58:F59)</f>
        <v>216</v>
      </c>
      <c r="G60" s="11"/>
      <c r="H60" s="17">
        <f>SUM(H58:H59)</f>
        <v>1045</v>
      </c>
      <c r="I60" s="11"/>
      <c r="J60" s="17">
        <f>SUM(J58:J59)</f>
        <v>4</v>
      </c>
      <c r="K60" s="11"/>
      <c r="L60" s="17">
        <f>SUM(L58:L59)</f>
        <v>52</v>
      </c>
      <c r="M60" s="11"/>
      <c r="N60" s="17">
        <f>SUM(N58:N59)</f>
        <v>29</v>
      </c>
      <c r="O60" s="11"/>
      <c r="P60" s="17">
        <f>SUM(P58:P59)</f>
        <v>83</v>
      </c>
      <c r="Q60" s="11"/>
      <c r="R60" s="17">
        <f>SUM(R58:R59)</f>
        <v>1540</v>
      </c>
      <c r="S60" s="11"/>
    </row>
    <row r="62" spans="1:19" ht="25.5" customHeight="1">
      <c r="A62" s="25" t="s">
        <v>18</v>
      </c>
      <c r="B62" s="23" t="s">
        <v>9</v>
      </c>
      <c r="C62" s="24"/>
      <c r="D62" s="23" t="s">
        <v>6</v>
      </c>
      <c r="E62" s="24"/>
      <c r="F62" s="23" t="s">
        <v>7</v>
      </c>
      <c r="G62" s="24"/>
      <c r="H62" s="23" t="s">
        <v>8</v>
      </c>
      <c r="I62" s="24"/>
      <c r="J62" s="23" t="s">
        <v>10</v>
      </c>
      <c r="K62" s="24"/>
      <c r="L62" s="23" t="s">
        <v>5</v>
      </c>
      <c r="M62" s="24"/>
      <c r="N62" s="23" t="s">
        <v>11</v>
      </c>
      <c r="O62" s="24"/>
      <c r="P62" s="23" t="s">
        <v>16</v>
      </c>
      <c r="Q62" s="24"/>
      <c r="R62" s="23" t="s">
        <v>17</v>
      </c>
      <c r="S62" s="24"/>
    </row>
    <row r="63" spans="1:19" ht="15">
      <c r="A63" s="26"/>
      <c r="B63" s="5" t="s">
        <v>12</v>
      </c>
      <c r="C63" s="6" t="s">
        <v>14</v>
      </c>
      <c r="D63" s="5" t="s">
        <v>12</v>
      </c>
      <c r="E63" s="6" t="s">
        <v>14</v>
      </c>
      <c r="F63" s="5" t="s">
        <v>12</v>
      </c>
      <c r="G63" s="6" t="s">
        <v>14</v>
      </c>
      <c r="H63" s="5" t="s">
        <v>12</v>
      </c>
      <c r="I63" s="6" t="s">
        <v>14</v>
      </c>
      <c r="J63" s="5" t="s">
        <v>12</v>
      </c>
      <c r="K63" s="6" t="s">
        <v>14</v>
      </c>
      <c r="L63" s="5" t="s">
        <v>12</v>
      </c>
      <c r="M63" s="6" t="s">
        <v>14</v>
      </c>
      <c r="N63" s="5" t="s">
        <v>12</v>
      </c>
      <c r="O63" s="6" t="s">
        <v>14</v>
      </c>
      <c r="P63" s="5" t="s">
        <v>12</v>
      </c>
      <c r="Q63" s="6" t="s">
        <v>14</v>
      </c>
      <c r="R63" s="5" t="s">
        <v>12</v>
      </c>
      <c r="S63" s="6" t="s">
        <v>14</v>
      </c>
    </row>
    <row r="64" spans="1:19" ht="15">
      <c r="A64" s="1" t="s">
        <v>15</v>
      </c>
      <c r="B64" s="14">
        <v>13</v>
      </c>
      <c r="C64" s="7">
        <f>B64/B$69</f>
        <v>0.5652173913043478</v>
      </c>
      <c r="D64" s="14">
        <v>314</v>
      </c>
      <c r="E64" s="7">
        <f>D64/D$69</f>
        <v>0.29961832061068705</v>
      </c>
      <c r="F64" s="14">
        <v>588</v>
      </c>
      <c r="G64" s="7">
        <f>F64/F$69</f>
        <v>0.3112758073054526</v>
      </c>
      <c r="H64" s="14">
        <v>4327</v>
      </c>
      <c r="I64" s="7">
        <f>H64/H$69</f>
        <v>0.691656010230179</v>
      </c>
      <c r="J64" s="14">
        <v>16</v>
      </c>
      <c r="K64" s="7">
        <f>J64/J$69</f>
        <v>0.3404255319148936</v>
      </c>
      <c r="L64" s="14">
        <v>201</v>
      </c>
      <c r="M64" s="7">
        <f>L64/L$69</f>
        <v>0.17978533094812166</v>
      </c>
      <c r="N64" s="14">
        <v>63</v>
      </c>
      <c r="O64" s="7">
        <f>N64/N$69</f>
        <v>0.1903323262839879</v>
      </c>
      <c r="P64" s="14">
        <f>203+199</f>
        <v>402</v>
      </c>
      <c r="Q64" s="7">
        <f>P64/P$69</f>
        <v>0.5050251256281407</v>
      </c>
      <c r="R64" s="14">
        <f>P64+N64+L64+J64+H64+F64+D64+B64</f>
        <v>5924</v>
      </c>
      <c r="S64" s="7">
        <f>R64/R$69</f>
        <v>0.5147723322905805</v>
      </c>
    </row>
    <row r="65" spans="1:19" ht="15">
      <c r="A65" s="2" t="s">
        <v>4</v>
      </c>
      <c r="B65" s="15">
        <v>3</v>
      </c>
      <c r="C65" s="8">
        <f>B65/B$69</f>
        <v>0.13043478260869565</v>
      </c>
      <c r="D65" s="15">
        <v>185</v>
      </c>
      <c r="E65" s="8">
        <f>D65/D$69</f>
        <v>0.1765267175572519</v>
      </c>
      <c r="F65" s="15">
        <v>587</v>
      </c>
      <c r="G65" s="8">
        <f>F65/F$69</f>
        <v>0.3107464266807835</v>
      </c>
      <c r="H65" s="15">
        <v>1063</v>
      </c>
      <c r="I65" s="8">
        <f>H65/H$69</f>
        <v>0.1699168797953964</v>
      </c>
      <c r="J65" s="15">
        <v>11</v>
      </c>
      <c r="K65" s="8">
        <f>J65/J$69</f>
        <v>0.23404255319148937</v>
      </c>
      <c r="L65" s="15">
        <v>259</v>
      </c>
      <c r="M65" s="8">
        <f>L65/L$69</f>
        <v>0.23166368515205724</v>
      </c>
      <c r="N65" s="15">
        <v>83</v>
      </c>
      <c r="O65" s="8">
        <f>N65/N$69</f>
        <v>0.25075528700906347</v>
      </c>
      <c r="P65" s="15">
        <f>32+91</f>
        <v>123</v>
      </c>
      <c r="Q65" s="8">
        <f>P65/P$69</f>
        <v>0.15452261306532664</v>
      </c>
      <c r="R65" s="15">
        <f>P65+N65+L65+J65+H65+F65+D65+B65</f>
        <v>2314</v>
      </c>
      <c r="S65" s="8">
        <f>R65/R$69</f>
        <v>0.2010775112964894</v>
      </c>
    </row>
    <row r="66" spans="1:19" ht="15">
      <c r="A66" s="2" t="s">
        <v>0</v>
      </c>
      <c r="B66" s="15">
        <v>1</v>
      </c>
      <c r="C66" s="8">
        <f>B66/B$69</f>
        <v>0.043478260869565216</v>
      </c>
      <c r="D66" s="15">
        <v>67</v>
      </c>
      <c r="E66" s="8">
        <f>D66/D$69</f>
        <v>0.06393129770992366</v>
      </c>
      <c r="F66" s="15">
        <v>235</v>
      </c>
      <c r="G66" s="8">
        <f>F66/F$69</f>
        <v>0.12440444679724721</v>
      </c>
      <c r="H66" s="15">
        <v>272</v>
      </c>
      <c r="I66" s="8">
        <f>H66/H$69</f>
        <v>0.043478260869565216</v>
      </c>
      <c r="J66" s="15">
        <v>5</v>
      </c>
      <c r="K66" s="8">
        <f>J66/J$69</f>
        <v>0.10638297872340426</v>
      </c>
      <c r="L66" s="15">
        <v>112</v>
      </c>
      <c r="M66" s="8">
        <f>L66/L$69</f>
        <v>0.1001788908765653</v>
      </c>
      <c r="N66" s="15">
        <v>40</v>
      </c>
      <c r="O66" s="8">
        <f>N66/N$69</f>
        <v>0.12084592145015106</v>
      </c>
      <c r="P66" s="15">
        <f>7+45</f>
        <v>52</v>
      </c>
      <c r="Q66" s="8">
        <f>P66/P$69</f>
        <v>0.06532663316582915</v>
      </c>
      <c r="R66" s="15">
        <f>P66+N66+L66+J66+H66+F66+D66+B66</f>
        <v>784</v>
      </c>
      <c r="S66" s="8">
        <f>R66/R$69</f>
        <v>0.0681265206812652</v>
      </c>
    </row>
    <row r="67" spans="1:19" ht="15">
      <c r="A67" s="2" t="s">
        <v>1</v>
      </c>
      <c r="B67" s="15">
        <v>4</v>
      </c>
      <c r="C67" s="8">
        <f>B67/B$69</f>
        <v>0.17391304347826086</v>
      </c>
      <c r="D67" s="15">
        <v>384</v>
      </c>
      <c r="E67" s="8">
        <f>D67/D$69</f>
        <v>0.366412213740458</v>
      </c>
      <c r="F67" s="15">
        <v>333</v>
      </c>
      <c r="G67" s="8">
        <f>F67/F$69</f>
        <v>0.17628374801482266</v>
      </c>
      <c r="H67" s="15">
        <v>430</v>
      </c>
      <c r="I67" s="8">
        <f>H67/H$69</f>
        <v>0.06873401534526855</v>
      </c>
      <c r="J67" s="15">
        <v>8</v>
      </c>
      <c r="K67" s="8">
        <f>J67/J$69</f>
        <v>0.1702127659574468</v>
      </c>
      <c r="L67" s="15">
        <v>324</v>
      </c>
      <c r="M67" s="8">
        <f>L67/L$69</f>
        <v>0.2898032200357782</v>
      </c>
      <c r="N67" s="15">
        <v>91</v>
      </c>
      <c r="O67" s="8">
        <f>N67/N$69</f>
        <v>0.27492447129909364</v>
      </c>
      <c r="P67" s="15">
        <f>27+117</f>
        <v>144</v>
      </c>
      <c r="Q67" s="8">
        <f>P67/P$69</f>
        <v>0.18090452261306533</v>
      </c>
      <c r="R67" s="15">
        <f>P67+N67+L67+J67+H67+F67+D67+B67</f>
        <v>1718</v>
      </c>
      <c r="S67" s="8">
        <f>R67/R$69</f>
        <v>0.14928745220716025</v>
      </c>
    </row>
    <row r="68" spans="1:19" ht="15">
      <c r="A68" s="2" t="s">
        <v>3</v>
      </c>
      <c r="B68" s="15">
        <v>2</v>
      </c>
      <c r="C68" s="8">
        <f>B68/B$69</f>
        <v>0.08695652173913043</v>
      </c>
      <c r="D68" s="15">
        <v>98</v>
      </c>
      <c r="E68" s="8">
        <f>D68/D$69</f>
        <v>0.09351145038167939</v>
      </c>
      <c r="F68" s="15">
        <v>146</v>
      </c>
      <c r="G68" s="8">
        <f>F68/F$69</f>
        <v>0.07728957120169402</v>
      </c>
      <c r="H68" s="15">
        <v>164</v>
      </c>
      <c r="I68" s="8">
        <f>H68/H$69</f>
        <v>0.026214833759590793</v>
      </c>
      <c r="J68" s="15">
        <v>7</v>
      </c>
      <c r="K68" s="8">
        <f>J68/J$69</f>
        <v>0.14893617021276595</v>
      </c>
      <c r="L68" s="15">
        <v>222</v>
      </c>
      <c r="M68" s="8">
        <f>L68/L$69</f>
        <v>0.19856887298747763</v>
      </c>
      <c r="N68" s="15">
        <v>54</v>
      </c>
      <c r="O68" s="8">
        <f>N68/N$69</f>
        <v>0.16314199395770393</v>
      </c>
      <c r="P68" s="15">
        <f>13+62</f>
        <v>75</v>
      </c>
      <c r="Q68" s="8">
        <f>P68/P$69</f>
        <v>0.0942211055276382</v>
      </c>
      <c r="R68" s="15">
        <f>P68+N68+L68+J68+H68+F68+D68+B68</f>
        <v>768</v>
      </c>
      <c r="S68" s="8">
        <f>R68/R$69</f>
        <v>0.0667361835245047</v>
      </c>
    </row>
    <row r="69" spans="1:19" ht="15">
      <c r="A69" s="4" t="s">
        <v>13</v>
      </c>
      <c r="B69" s="16">
        <f aca="true" t="shared" si="5" ref="B69:S69">SUM(B64:B68)</f>
        <v>23</v>
      </c>
      <c r="C69" s="9">
        <f t="shared" si="5"/>
        <v>1</v>
      </c>
      <c r="D69" s="16">
        <f t="shared" si="5"/>
        <v>1048</v>
      </c>
      <c r="E69" s="9">
        <f t="shared" si="5"/>
        <v>1</v>
      </c>
      <c r="F69" s="16">
        <f t="shared" si="5"/>
        <v>1889</v>
      </c>
      <c r="G69" s="9">
        <f t="shared" si="5"/>
        <v>1.0000000000000002</v>
      </c>
      <c r="H69" s="16">
        <f t="shared" si="5"/>
        <v>6256</v>
      </c>
      <c r="I69" s="9">
        <f t="shared" si="5"/>
        <v>0.9999999999999999</v>
      </c>
      <c r="J69" s="16">
        <f t="shared" si="5"/>
        <v>47</v>
      </c>
      <c r="K69" s="9">
        <f t="shared" si="5"/>
        <v>1</v>
      </c>
      <c r="L69" s="16">
        <f t="shared" si="5"/>
        <v>1118</v>
      </c>
      <c r="M69" s="9">
        <f t="shared" si="5"/>
        <v>1</v>
      </c>
      <c r="N69" s="16">
        <f t="shared" si="5"/>
        <v>331</v>
      </c>
      <c r="O69" s="9">
        <f t="shared" si="5"/>
        <v>1</v>
      </c>
      <c r="P69" s="16">
        <f t="shared" si="5"/>
        <v>796</v>
      </c>
      <c r="Q69" s="9">
        <f t="shared" si="5"/>
        <v>1</v>
      </c>
      <c r="R69" s="16">
        <f t="shared" si="5"/>
        <v>11508</v>
      </c>
      <c r="S69" s="9">
        <f t="shared" si="5"/>
        <v>1</v>
      </c>
    </row>
    <row r="70" spans="1:19" ht="15">
      <c r="A70" s="2" t="s">
        <v>2</v>
      </c>
      <c r="B70" s="15">
        <v>2</v>
      </c>
      <c r="C70" s="10"/>
      <c r="D70" s="15">
        <v>118</v>
      </c>
      <c r="E70" s="10"/>
      <c r="F70" s="15">
        <v>165</v>
      </c>
      <c r="G70" s="10"/>
      <c r="H70" s="15">
        <v>355</v>
      </c>
      <c r="I70" s="10"/>
      <c r="J70" s="15">
        <v>3</v>
      </c>
      <c r="K70" s="10"/>
      <c r="L70" s="15">
        <v>83</v>
      </c>
      <c r="M70" s="10"/>
      <c r="N70" s="15">
        <v>21</v>
      </c>
      <c r="O70" s="10"/>
      <c r="P70" s="15">
        <f>23+145</f>
        <v>168</v>
      </c>
      <c r="Q70" s="10"/>
      <c r="R70" s="15">
        <f>P70+N70+L70+J70+H70+F70+D70+B70</f>
        <v>915</v>
      </c>
      <c r="S70" s="10"/>
    </row>
    <row r="71" spans="1:19" ht="15">
      <c r="A71" s="3" t="s">
        <v>17</v>
      </c>
      <c r="B71" s="17">
        <f>SUM(B69:B70)</f>
        <v>25</v>
      </c>
      <c r="C71" s="11"/>
      <c r="D71" s="17">
        <f>SUM(D69:D70)</f>
        <v>1166</v>
      </c>
      <c r="E71" s="11"/>
      <c r="F71" s="17">
        <f>SUM(F69:F70)</f>
        <v>2054</v>
      </c>
      <c r="G71" s="11"/>
      <c r="H71" s="17">
        <f>SUM(H69:H70)</f>
        <v>6611</v>
      </c>
      <c r="I71" s="11"/>
      <c r="J71" s="17">
        <f>SUM(J69:J70)</f>
        <v>50</v>
      </c>
      <c r="K71" s="11"/>
      <c r="L71" s="17">
        <f>SUM(L69:L70)</f>
        <v>1201</v>
      </c>
      <c r="M71" s="11"/>
      <c r="N71" s="17">
        <f>SUM(N69:N70)</f>
        <v>352</v>
      </c>
      <c r="O71" s="11"/>
      <c r="P71" s="17">
        <f>SUM(P69:P70)</f>
        <v>964</v>
      </c>
      <c r="Q71" s="11"/>
      <c r="R71" s="17">
        <f>SUM(R69:R70)</f>
        <v>12423</v>
      </c>
      <c r="S71" s="11"/>
    </row>
    <row r="73" spans="1:19" ht="25.5" customHeight="1">
      <c r="A73" s="25" t="s">
        <v>19</v>
      </c>
      <c r="B73" s="30" t="s">
        <v>9</v>
      </c>
      <c r="C73" s="31"/>
      <c r="D73" s="30" t="s">
        <v>6</v>
      </c>
      <c r="E73" s="31"/>
      <c r="F73" s="30" t="s">
        <v>7</v>
      </c>
      <c r="G73" s="31"/>
      <c r="H73" s="30" t="s">
        <v>8</v>
      </c>
      <c r="I73" s="31"/>
      <c r="J73" s="30" t="s">
        <v>10</v>
      </c>
      <c r="K73" s="31"/>
      <c r="L73" s="30" t="s">
        <v>5</v>
      </c>
      <c r="M73" s="31"/>
      <c r="N73" s="30" t="s">
        <v>11</v>
      </c>
      <c r="O73" s="31"/>
      <c r="P73" s="30" t="s">
        <v>16</v>
      </c>
      <c r="Q73" s="31"/>
      <c r="R73" s="30" t="s">
        <v>17</v>
      </c>
      <c r="S73" s="31"/>
    </row>
    <row r="74" spans="1:19" ht="15">
      <c r="A74" s="26"/>
      <c r="B74" s="12" t="s">
        <v>12</v>
      </c>
      <c r="C74" s="13" t="s">
        <v>14</v>
      </c>
      <c r="D74" s="12" t="s">
        <v>12</v>
      </c>
      <c r="E74" s="13" t="s">
        <v>14</v>
      </c>
      <c r="F74" s="12" t="s">
        <v>12</v>
      </c>
      <c r="G74" s="13" t="s">
        <v>14</v>
      </c>
      <c r="H74" s="12" t="s">
        <v>12</v>
      </c>
      <c r="I74" s="13" t="s">
        <v>14</v>
      </c>
      <c r="J74" s="12" t="s">
        <v>12</v>
      </c>
      <c r="K74" s="13" t="s">
        <v>14</v>
      </c>
      <c r="L74" s="12" t="s">
        <v>12</v>
      </c>
      <c r="M74" s="13" t="s">
        <v>14</v>
      </c>
      <c r="N74" s="12" t="s">
        <v>12</v>
      </c>
      <c r="O74" s="13" t="s">
        <v>14</v>
      </c>
      <c r="P74" s="12" t="s">
        <v>12</v>
      </c>
      <c r="Q74" s="13" t="s">
        <v>14</v>
      </c>
      <c r="R74" s="12" t="s">
        <v>12</v>
      </c>
      <c r="S74" s="13" t="s">
        <v>14</v>
      </c>
    </row>
    <row r="75" spans="1:19" ht="15">
      <c r="A75" s="1" t="s">
        <v>15</v>
      </c>
      <c r="B75" s="14">
        <v>7</v>
      </c>
      <c r="C75" s="7">
        <f>B75/B$80</f>
        <v>0.5384615384615384</v>
      </c>
      <c r="D75" s="14">
        <v>77</v>
      </c>
      <c r="E75" s="7">
        <f>D75/D$80</f>
        <v>0.2655172413793103</v>
      </c>
      <c r="F75" s="14">
        <v>106</v>
      </c>
      <c r="G75" s="7">
        <f>F75/F$80</f>
        <v>0.3475409836065574</v>
      </c>
      <c r="H75" s="14">
        <v>468</v>
      </c>
      <c r="I75" s="7">
        <f>H75/H$80</f>
        <v>0.6882352941176471</v>
      </c>
      <c r="J75" s="14">
        <v>1</v>
      </c>
      <c r="K75" s="7">
        <f>J75/J$80</f>
        <v>0.3333333333333333</v>
      </c>
      <c r="L75" s="14">
        <v>91</v>
      </c>
      <c r="M75" s="7">
        <f>L75/L$80</f>
        <v>0.18495934959349594</v>
      </c>
      <c r="N75" s="14">
        <v>9</v>
      </c>
      <c r="O75" s="7">
        <f>N75/N$80</f>
        <v>0.1232876712328767</v>
      </c>
      <c r="P75" s="14">
        <f>11+54</f>
        <v>65</v>
      </c>
      <c r="Q75" s="7">
        <f>P75/P$80</f>
        <v>0.3080568720379147</v>
      </c>
      <c r="R75" s="14">
        <f>P75+N75+L75+J75+H75+F75+D75+B75</f>
        <v>824</v>
      </c>
      <c r="S75" s="7">
        <f>R75/R$80</f>
        <v>0.39864537977745523</v>
      </c>
    </row>
    <row r="76" spans="1:19" ht="15">
      <c r="A76" s="2" t="s">
        <v>4</v>
      </c>
      <c r="B76" s="15">
        <v>1</v>
      </c>
      <c r="C76" s="8">
        <f>B76/B$80</f>
        <v>0.07692307692307693</v>
      </c>
      <c r="D76" s="15">
        <v>44</v>
      </c>
      <c r="E76" s="8">
        <f>D76/D$80</f>
        <v>0.15172413793103448</v>
      </c>
      <c r="F76" s="15">
        <v>72</v>
      </c>
      <c r="G76" s="8">
        <f>F76/F$80</f>
        <v>0.2360655737704918</v>
      </c>
      <c r="H76" s="15">
        <v>101</v>
      </c>
      <c r="I76" s="8">
        <f>H76/H$80</f>
        <v>0.14852941176470588</v>
      </c>
      <c r="J76" s="15">
        <v>1</v>
      </c>
      <c r="K76" s="8">
        <f>J76/J$80</f>
        <v>0.3333333333333333</v>
      </c>
      <c r="L76" s="15">
        <v>84</v>
      </c>
      <c r="M76" s="8">
        <f>L76/L$80</f>
        <v>0.17073170731707318</v>
      </c>
      <c r="N76" s="15">
        <v>18</v>
      </c>
      <c r="O76" s="8">
        <f>N76/N$80</f>
        <v>0.2465753424657534</v>
      </c>
      <c r="P76" s="15">
        <f>3+28</f>
        <v>31</v>
      </c>
      <c r="Q76" s="8">
        <f>P76/P$80</f>
        <v>0.14691943127962084</v>
      </c>
      <c r="R76" s="15">
        <f>P76+N76+L76+J76+H76+F76+D76+B76</f>
        <v>352</v>
      </c>
      <c r="S76" s="8">
        <f>R76/R$80</f>
        <v>0.1702951136913401</v>
      </c>
    </row>
    <row r="77" spans="1:19" ht="15">
      <c r="A77" s="2" t="s">
        <v>0</v>
      </c>
      <c r="B77" s="15">
        <v>1</v>
      </c>
      <c r="C77" s="8">
        <f>B77/B$80</f>
        <v>0.07692307692307693</v>
      </c>
      <c r="D77" s="15">
        <v>18</v>
      </c>
      <c r="E77" s="8">
        <f>D77/D$80</f>
        <v>0.06206896551724138</v>
      </c>
      <c r="F77" s="15">
        <v>32</v>
      </c>
      <c r="G77" s="8">
        <f>F77/F$80</f>
        <v>0.10491803278688525</v>
      </c>
      <c r="H77" s="15">
        <v>20</v>
      </c>
      <c r="I77" s="8">
        <f>H77/H$80</f>
        <v>0.029411764705882353</v>
      </c>
      <c r="J77" s="15">
        <v>1</v>
      </c>
      <c r="K77" s="8">
        <f>J77/J$80</f>
        <v>0.3333333333333333</v>
      </c>
      <c r="L77" s="15">
        <v>39</v>
      </c>
      <c r="M77" s="8">
        <f>L77/L$80</f>
        <v>0.07926829268292683</v>
      </c>
      <c r="N77" s="15">
        <v>3</v>
      </c>
      <c r="O77" s="8">
        <f>N77/N$80</f>
        <v>0.0410958904109589</v>
      </c>
      <c r="P77" s="15">
        <v>19</v>
      </c>
      <c r="Q77" s="8">
        <f>P77/P$80</f>
        <v>0.09004739336492891</v>
      </c>
      <c r="R77" s="15">
        <f>P77+N77+L77+J77+H77+F77+D77+B77</f>
        <v>133</v>
      </c>
      <c r="S77" s="8">
        <f>R77/R$80</f>
        <v>0.06434446057087566</v>
      </c>
    </row>
    <row r="78" spans="1:19" ht="15">
      <c r="A78" s="2" t="s">
        <v>1</v>
      </c>
      <c r="B78" s="15">
        <v>3</v>
      </c>
      <c r="C78" s="8">
        <f>B78/B$80</f>
        <v>0.23076923076923078</v>
      </c>
      <c r="D78" s="15">
        <v>109</v>
      </c>
      <c r="E78" s="8">
        <f>D78/D$80</f>
        <v>0.3758620689655172</v>
      </c>
      <c r="F78" s="15">
        <v>52</v>
      </c>
      <c r="G78" s="8">
        <f>F78/F$80</f>
        <v>0.17049180327868851</v>
      </c>
      <c r="H78" s="15">
        <v>57</v>
      </c>
      <c r="I78" s="8">
        <f>H78/H$80</f>
        <v>0.0838235294117647</v>
      </c>
      <c r="J78" s="15">
        <v>0</v>
      </c>
      <c r="K78" s="8">
        <f>J78/J$80</f>
        <v>0</v>
      </c>
      <c r="L78" s="15">
        <v>120</v>
      </c>
      <c r="M78" s="8">
        <f>L78/L$80</f>
        <v>0.24390243902439024</v>
      </c>
      <c r="N78" s="15">
        <v>25</v>
      </c>
      <c r="O78" s="8">
        <f>N78/N$80</f>
        <v>0.3424657534246575</v>
      </c>
      <c r="P78" s="15">
        <f>12+41</f>
        <v>53</v>
      </c>
      <c r="Q78" s="8">
        <f>P78/P$80</f>
        <v>0.25118483412322273</v>
      </c>
      <c r="R78" s="15">
        <f>P78+N78+L78+J78+H78+F78+D78+B78</f>
        <v>419</v>
      </c>
      <c r="S78" s="8">
        <f>R78/R$80</f>
        <v>0.2027092404450895</v>
      </c>
    </row>
    <row r="79" spans="1:19" ht="15">
      <c r="A79" s="2" t="s">
        <v>3</v>
      </c>
      <c r="B79" s="15">
        <v>1</v>
      </c>
      <c r="C79" s="8">
        <f>B79/B$80</f>
        <v>0.07692307692307693</v>
      </c>
      <c r="D79" s="15">
        <v>42</v>
      </c>
      <c r="E79" s="8">
        <f>D79/D$80</f>
        <v>0.14482758620689656</v>
      </c>
      <c r="F79" s="15">
        <v>43</v>
      </c>
      <c r="G79" s="8">
        <f>F79/F$80</f>
        <v>0.14098360655737704</v>
      </c>
      <c r="H79" s="15">
        <v>34</v>
      </c>
      <c r="I79" s="8">
        <f>H79/H$80</f>
        <v>0.05</v>
      </c>
      <c r="J79" s="15">
        <v>0</v>
      </c>
      <c r="K79" s="8">
        <f>J79/J$80</f>
        <v>0</v>
      </c>
      <c r="L79" s="15">
        <v>158</v>
      </c>
      <c r="M79" s="8">
        <f>L79/L$80</f>
        <v>0.32113821138211385</v>
      </c>
      <c r="N79" s="15">
        <v>18</v>
      </c>
      <c r="O79" s="8">
        <f>N79/N$80</f>
        <v>0.2465753424657534</v>
      </c>
      <c r="P79" s="15">
        <f>8+35</f>
        <v>43</v>
      </c>
      <c r="Q79" s="8">
        <f>P79/P$80</f>
        <v>0.2037914691943128</v>
      </c>
      <c r="R79" s="15">
        <f>P79+N79+L79+J79+H79+F79+D79+B79</f>
        <v>339</v>
      </c>
      <c r="S79" s="8">
        <f>R79/R$80</f>
        <v>0.16400580551523947</v>
      </c>
    </row>
    <row r="80" spans="1:19" ht="15">
      <c r="A80" s="4" t="s">
        <v>13</v>
      </c>
      <c r="B80" s="16">
        <f>SUM(B73:B79)</f>
        <v>13</v>
      </c>
      <c r="C80" s="9">
        <f>SUM(C73:C79)</f>
        <v>1</v>
      </c>
      <c r="D80" s="16">
        <f>SUM(D73:D79)</f>
        <v>290</v>
      </c>
      <c r="E80" s="9">
        <f>SUM(E73:E79)</f>
        <v>1</v>
      </c>
      <c r="F80" s="16">
        <f>SUM(F73:F79)</f>
        <v>305</v>
      </c>
      <c r="G80" s="9">
        <f aca="true" t="shared" si="6" ref="G80:S80">SUM(G73:G79)</f>
        <v>1</v>
      </c>
      <c r="H80" s="16">
        <f t="shared" si="6"/>
        <v>680</v>
      </c>
      <c r="I80" s="9">
        <f t="shared" si="6"/>
        <v>1</v>
      </c>
      <c r="J80" s="16">
        <f t="shared" si="6"/>
        <v>3</v>
      </c>
      <c r="K80" s="9">
        <f t="shared" si="6"/>
        <v>1</v>
      </c>
      <c r="L80" s="16">
        <f t="shared" si="6"/>
        <v>492</v>
      </c>
      <c r="M80" s="9">
        <f t="shared" si="6"/>
        <v>1</v>
      </c>
      <c r="N80" s="16">
        <f t="shared" si="6"/>
        <v>73</v>
      </c>
      <c r="O80" s="9">
        <f t="shared" si="6"/>
        <v>0.9999999999999999</v>
      </c>
      <c r="P80" s="16">
        <f t="shared" si="6"/>
        <v>211</v>
      </c>
      <c r="Q80" s="9">
        <f t="shared" si="6"/>
        <v>1</v>
      </c>
      <c r="R80" s="16">
        <f t="shared" si="6"/>
        <v>2067</v>
      </c>
      <c r="S80" s="9">
        <f t="shared" si="6"/>
        <v>1</v>
      </c>
    </row>
    <row r="81" spans="1:19" ht="15">
      <c r="A81" s="2" t="s">
        <v>2</v>
      </c>
      <c r="B81" s="15">
        <v>1</v>
      </c>
      <c r="C81" s="10"/>
      <c r="D81" s="15">
        <v>28</v>
      </c>
      <c r="E81" s="10"/>
      <c r="F81" s="15">
        <v>26</v>
      </c>
      <c r="G81" s="10"/>
      <c r="H81" s="15">
        <v>43</v>
      </c>
      <c r="I81" s="10"/>
      <c r="J81" s="15">
        <v>1</v>
      </c>
      <c r="K81" s="10"/>
      <c r="L81" s="15">
        <v>37</v>
      </c>
      <c r="M81" s="10"/>
      <c r="N81" s="15">
        <v>1</v>
      </c>
      <c r="O81" s="10"/>
      <c r="P81" s="15">
        <f>14+29</f>
        <v>43</v>
      </c>
      <c r="Q81" s="10"/>
      <c r="R81" s="15">
        <f>P81+N81+L81+J81+H81+F81+D81+B81</f>
        <v>180</v>
      </c>
      <c r="S81" s="10"/>
    </row>
    <row r="82" spans="1:19" ht="15">
      <c r="A82" s="3" t="s">
        <v>17</v>
      </c>
      <c r="B82" s="17">
        <f>SUM(B80:B81)</f>
        <v>14</v>
      </c>
      <c r="C82" s="11"/>
      <c r="D82" s="17">
        <f>SUM(D80:D81)</f>
        <v>318</v>
      </c>
      <c r="E82" s="11"/>
      <c r="F82" s="17">
        <f>SUM(F80:F81)</f>
        <v>331</v>
      </c>
      <c r="G82" s="11"/>
      <c r="H82" s="17">
        <f>SUM(H80:H81)</f>
        <v>723</v>
      </c>
      <c r="I82" s="11"/>
      <c r="J82" s="17">
        <f>SUM(J80:J81)</f>
        <v>4</v>
      </c>
      <c r="K82" s="11"/>
      <c r="L82" s="17">
        <f>SUM(L80:L81)</f>
        <v>529</v>
      </c>
      <c r="M82" s="11"/>
      <c r="N82" s="17">
        <f>SUM(N80:N81)</f>
        <v>74</v>
      </c>
      <c r="O82" s="11"/>
      <c r="P82" s="17">
        <f>SUM(P80:P81)</f>
        <v>254</v>
      </c>
      <c r="Q82" s="11"/>
      <c r="R82" s="17">
        <f>SUM(R80:R81)</f>
        <v>2247</v>
      </c>
      <c r="S82" s="11"/>
    </row>
    <row r="84" spans="1:19" ht="25.5" customHeight="1">
      <c r="A84" s="25" t="s">
        <v>20</v>
      </c>
      <c r="B84" s="30" t="s">
        <v>9</v>
      </c>
      <c r="C84" s="31"/>
      <c r="D84" s="30" t="s">
        <v>6</v>
      </c>
      <c r="E84" s="31"/>
      <c r="F84" s="30" t="s">
        <v>7</v>
      </c>
      <c r="G84" s="31"/>
      <c r="H84" s="30" t="s">
        <v>8</v>
      </c>
      <c r="I84" s="31"/>
      <c r="J84" s="30" t="s">
        <v>10</v>
      </c>
      <c r="K84" s="31"/>
      <c r="L84" s="30" t="s">
        <v>5</v>
      </c>
      <c r="M84" s="31"/>
      <c r="N84" s="30" t="s">
        <v>11</v>
      </c>
      <c r="O84" s="31"/>
      <c r="P84" s="30" t="s">
        <v>16</v>
      </c>
      <c r="Q84" s="31"/>
      <c r="R84" s="30" t="s">
        <v>17</v>
      </c>
      <c r="S84" s="31"/>
    </row>
    <row r="85" spans="1:19" ht="15">
      <c r="A85" s="26"/>
      <c r="B85" s="12" t="s">
        <v>12</v>
      </c>
      <c r="C85" s="13" t="s">
        <v>14</v>
      </c>
      <c r="D85" s="12" t="s">
        <v>12</v>
      </c>
      <c r="E85" s="13" t="s">
        <v>14</v>
      </c>
      <c r="F85" s="12" t="s">
        <v>12</v>
      </c>
      <c r="G85" s="13" t="s">
        <v>14</v>
      </c>
      <c r="H85" s="12" t="s">
        <v>12</v>
      </c>
      <c r="I85" s="13" t="s">
        <v>14</v>
      </c>
      <c r="J85" s="12" t="s">
        <v>12</v>
      </c>
      <c r="K85" s="13" t="s">
        <v>14</v>
      </c>
      <c r="L85" s="12" t="s">
        <v>12</v>
      </c>
      <c r="M85" s="13" t="s">
        <v>14</v>
      </c>
      <c r="N85" s="12" t="s">
        <v>12</v>
      </c>
      <c r="O85" s="13" t="s">
        <v>14</v>
      </c>
      <c r="P85" s="12" t="s">
        <v>12</v>
      </c>
      <c r="Q85" s="13" t="s">
        <v>14</v>
      </c>
      <c r="R85" s="12" t="s">
        <v>12</v>
      </c>
      <c r="S85" s="13" t="s">
        <v>14</v>
      </c>
    </row>
    <row r="86" spans="1:19" ht="15">
      <c r="A86" s="1" t="s">
        <v>15</v>
      </c>
      <c r="B86" s="14">
        <f>B64+B75</f>
        <v>20</v>
      </c>
      <c r="C86" s="7">
        <f>B86/B$91</f>
        <v>0.5555555555555556</v>
      </c>
      <c r="D86" s="14">
        <f>D64+D75</f>
        <v>391</v>
      </c>
      <c r="E86" s="7">
        <f>D86/D$91</f>
        <v>0.2922272047832586</v>
      </c>
      <c r="F86" s="14">
        <f>F64+F75</f>
        <v>694</v>
      </c>
      <c r="G86" s="7">
        <f>F86/F$91</f>
        <v>0.31631722880583407</v>
      </c>
      <c r="H86" s="14">
        <f>H64+H75</f>
        <v>4795</v>
      </c>
      <c r="I86" s="7">
        <f>H86/H$91</f>
        <v>0.691320645905421</v>
      </c>
      <c r="J86" s="14">
        <f>J64+J75</f>
        <v>17</v>
      </c>
      <c r="K86" s="7">
        <f>J86/J$91</f>
        <v>0.34</v>
      </c>
      <c r="L86" s="14">
        <f>L64+L75</f>
        <v>292</v>
      </c>
      <c r="M86" s="7">
        <f>L86/L$91</f>
        <v>0.1813664596273292</v>
      </c>
      <c r="N86" s="14">
        <f>N64+N75</f>
        <v>72</v>
      </c>
      <c r="O86" s="7">
        <f>N86/N$91</f>
        <v>0.1782178217821782</v>
      </c>
      <c r="P86" s="14">
        <f>P64+P75</f>
        <v>467</v>
      </c>
      <c r="Q86" s="7">
        <f>P86/P$91</f>
        <v>0.4637537239324727</v>
      </c>
      <c r="R86" s="14">
        <f>P86+N86+L86+J86+H86+F86+D86+B86</f>
        <v>6748</v>
      </c>
      <c r="S86" s="7">
        <f>R86/R$91</f>
        <v>0.4970902394106814</v>
      </c>
    </row>
    <row r="87" spans="1:19" ht="15">
      <c r="A87" s="2" t="s">
        <v>4</v>
      </c>
      <c r="B87" s="15">
        <f>B65+B76</f>
        <v>4</v>
      </c>
      <c r="C87" s="8">
        <f>B87/B$91</f>
        <v>0.1111111111111111</v>
      </c>
      <c r="D87" s="15">
        <f>D65+D76</f>
        <v>229</v>
      </c>
      <c r="E87" s="8">
        <f>D87/D$91</f>
        <v>0.1711509715994021</v>
      </c>
      <c r="F87" s="15">
        <f>F65+F76</f>
        <v>659</v>
      </c>
      <c r="G87" s="8">
        <f>F87/F$91</f>
        <v>0.30036463081130355</v>
      </c>
      <c r="H87" s="15">
        <f>H65+H76</f>
        <v>1164</v>
      </c>
      <c r="I87" s="8">
        <f>H87/H$91</f>
        <v>0.16782006920415224</v>
      </c>
      <c r="J87" s="15">
        <f>J65+J76</f>
        <v>12</v>
      </c>
      <c r="K87" s="8">
        <f>J87/J$91</f>
        <v>0.24</v>
      </c>
      <c r="L87" s="15">
        <f>L65+L76</f>
        <v>343</v>
      </c>
      <c r="M87" s="8">
        <f>L87/L$91</f>
        <v>0.21304347826086956</v>
      </c>
      <c r="N87" s="15">
        <f>N65+N76</f>
        <v>101</v>
      </c>
      <c r="O87" s="8">
        <f>N87/N$91</f>
        <v>0.25</v>
      </c>
      <c r="P87" s="15">
        <f>P65+P76</f>
        <v>154</v>
      </c>
      <c r="Q87" s="8">
        <f>P87/P$91</f>
        <v>0.1529294935451837</v>
      </c>
      <c r="R87" s="15">
        <f>P87+N87+L87+J87+H87+F87+D87+B87</f>
        <v>2666</v>
      </c>
      <c r="S87" s="8">
        <f>R87/R$91</f>
        <v>0.19639042357274403</v>
      </c>
    </row>
    <row r="88" spans="1:19" ht="15">
      <c r="A88" s="2" t="s">
        <v>0</v>
      </c>
      <c r="B88" s="15">
        <f>B66+B77</f>
        <v>2</v>
      </c>
      <c r="C88" s="8">
        <f>B88/B$91</f>
        <v>0.05555555555555555</v>
      </c>
      <c r="D88" s="15">
        <f>D66+D77</f>
        <v>85</v>
      </c>
      <c r="E88" s="8">
        <f>D88/D$91</f>
        <v>0.06352765321375187</v>
      </c>
      <c r="F88" s="15">
        <f>F66+F77</f>
        <v>267</v>
      </c>
      <c r="G88" s="8">
        <f>F88/F$91</f>
        <v>0.12169553327256154</v>
      </c>
      <c r="H88" s="15">
        <f>H66+H77</f>
        <v>292</v>
      </c>
      <c r="I88" s="8">
        <f>H88/H$91</f>
        <v>0.04209919261822376</v>
      </c>
      <c r="J88" s="15">
        <f>J66+J77</f>
        <v>6</v>
      </c>
      <c r="K88" s="8">
        <f>J88/J$91</f>
        <v>0.12</v>
      </c>
      <c r="L88" s="15">
        <f>L66+L77</f>
        <v>151</v>
      </c>
      <c r="M88" s="8">
        <f>L88/L$91</f>
        <v>0.09378881987577639</v>
      </c>
      <c r="N88" s="15">
        <f>N66+N77</f>
        <v>43</v>
      </c>
      <c r="O88" s="8">
        <f>N88/N$91</f>
        <v>0.10643564356435643</v>
      </c>
      <c r="P88" s="15">
        <f>P66+P77</f>
        <v>71</v>
      </c>
      <c r="Q88" s="8">
        <f>P88/P$91</f>
        <v>0.070506454816286</v>
      </c>
      <c r="R88" s="15">
        <f>P88+N88+L88+J88+H88+F88+D88+B88</f>
        <v>917</v>
      </c>
      <c r="S88" s="8">
        <f>R88/R$91</f>
        <v>0.06755064456721915</v>
      </c>
    </row>
    <row r="89" spans="1:19" ht="15">
      <c r="A89" s="2" t="s">
        <v>1</v>
      </c>
      <c r="B89" s="15">
        <f>B67+B78</f>
        <v>7</v>
      </c>
      <c r="C89" s="8">
        <f>B89/B$91</f>
        <v>0.19444444444444445</v>
      </c>
      <c r="D89" s="15">
        <f>D67+D78</f>
        <v>493</v>
      </c>
      <c r="E89" s="8">
        <f>D89/D$91</f>
        <v>0.3684603886397608</v>
      </c>
      <c r="F89" s="15">
        <f>F67+F78</f>
        <v>385</v>
      </c>
      <c r="G89" s="8">
        <f>F89/F$91</f>
        <v>0.17547857793983593</v>
      </c>
      <c r="H89" s="15">
        <f>H67+H78</f>
        <v>487</v>
      </c>
      <c r="I89" s="8">
        <f>H89/H$91</f>
        <v>0.07021337946943483</v>
      </c>
      <c r="J89" s="15">
        <f>J67+J78</f>
        <v>8</v>
      </c>
      <c r="K89" s="8">
        <f>J89/J$91</f>
        <v>0.16</v>
      </c>
      <c r="L89" s="15">
        <f>L67+L78</f>
        <v>444</v>
      </c>
      <c r="M89" s="8">
        <f>L89/L$91</f>
        <v>0.27577639751552796</v>
      </c>
      <c r="N89" s="15">
        <f>N67+N78</f>
        <v>116</v>
      </c>
      <c r="O89" s="8">
        <f>N89/N$91</f>
        <v>0.2871287128712871</v>
      </c>
      <c r="P89" s="15">
        <f>P67+P78</f>
        <v>197</v>
      </c>
      <c r="Q89" s="8">
        <f>P89/P$91</f>
        <v>0.19563058589870905</v>
      </c>
      <c r="R89" s="15">
        <f>P89+N89+L89+J89+H89+F89+D89+B89</f>
        <v>2137</v>
      </c>
      <c r="S89" s="8">
        <f>R89/R$91</f>
        <v>0.1574217311233886</v>
      </c>
    </row>
    <row r="90" spans="1:19" ht="15">
      <c r="A90" s="2" t="s">
        <v>3</v>
      </c>
      <c r="B90" s="15">
        <f>B68+B79</f>
        <v>3</v>
      </c>
      <c r="C90" s="8">
        <f>B90/B$91</f>
        <v>0.08333333333333333</v>
      </c>
      <c r="D90" s="15">
        <f>D68+D79</f>
        <v>140</v>
      </c>
      <c r="E90" s="8">
        <f>D90/D$91</f>
        <v>0.10463378176382661</v>
      </c>
      <c r="F90" s="15">
        <f>F68+F79</f>
        <v>189</v>
      </c>
      <c r="G90" s="8">
        <f>F90/F$91</f>
        <v>0.0861440291704649</v>
      </c>
      <c r="H90" s="15">
        <f>H68+H79</f>
        <v>198</v>
      </c>
      <c r="I90" s="8">
        <f>H90/H$91</f>
        <v>0.028546712802768166</v>
      </c>
      <c r="J90" s="15">
        <f>J68+J79</f>
        <v>7</v>
      </c>
      <c r="K90" s="8">
        <f>J90/J$91</f>
        <v>0.14</v>
      </c>
      <c r="L90" s="15">
        <f>L68+L79</f>
        <v>380</v>
      </c>
      <c r="M90" s="8">
        <f>L90/L$91</f>
        <v>0.2360248447204969</v>
      </c>
      <c r="N90" s="15">
        <f>N68+N79</f>
        <v>72</v>
      </c>
      <c r="O90" s="8">
        <f>N90/N$91</f>
        <v>0.1782178217821782</v>
      </c>
      <c r="P90" s="15">
        <f>P68+P79</f>
        <v>118</v>
      </c>
      <c r="Q90" s="8">
        <f>P90/P$91</f>
        <v>0.11717974180734857</v>
      </c>
      <c r="R90" s="15">
        <f>P90+N90+L90+J90+H90+F90+D90+B90</f>
        <v>1107</v>
      </c>
      <c r="S90" s="8">
        <f>R90/R$91</f>
        <v>0.08154696132596685</v>
      </c>
    </row>
    <row r="91" spans="1:19" ht="15">
      <c r="A91" s="4" t="s">
        <v>13</v>
      </c>
      <c r="B91" s="16">
        <f aca="true" t="shared" si="7" ref="B91:S91">SUM(B84:B90)</f>
        <v>36</v>
      </c>
      <c r="C91" s="9">
        <f t="shared" si="7"/>
        <v>1</v>
      </c>
      <c r="D91" s="16">
        <f t="shared" si="7"/>
        <v>1338</v>
      </c>
      <c r="E91" s="9">
        <f t="shared" si="7"/>
        <v>1</v>
      </c>
      <c r="F91" s="16">
        <f t="shared" si="7"/>
        <v>2194</v>
      </c>
      <c r="G91" s="9">
        <f t="shared" si="7"/>
        <v>1</v>
      </c>
      <c r="H91" s="16">
        <f t="shared" si="7"/>
        <v>6936</v>
      </c>
      <c r="I91" s="9">
        <f t="shared" si="7"/>
        <v>1</v>
      </c>
      <c r="J91" s="16">
        <f t="shared" si="7"/>
        <v>50</v>
      </c>
      <c r="K91" s="9">
        <f t="shared" si="7"/>
        <v>1</v>
      </c>
      <c r="L91" s="16">
        <f t="shared" si="7"/>
        <v>1610</v>
      </c>
      <c r="M91" s="9">
        <f t="shared" si="7"/>
        <v>1</v>
      </c>
      <c r="N91" s="16">
        <f t="shared" si="7"/>
        <v>404</v>
      </c>
      <c r="O91" s="9">
        <f t="shared" si="7"/>
        <v>1</v>
      </c>
      <c r="P91" s="16">
        <f t="shared" si="7"/>
        <v>1007</v>
      </c>
      <c r="Q91" s="9">
        <f t="shared" si="7"/>
        <v>1</v>
      </c>
      <c r="R91" s="16">
        <f t="shared" si="7"/>
        <v>13575</v>
      </c>
      <c r="S91" s="9">
        <f t="shared" si="7"/>
        <v>1.0000000000000002</v>
      </c>
    </row>
    <row r="92" spans="1:19" ht="15">
      <c r="A92" s="2" t="s">
        <v>2</v>
      </c>
      <c r="B92" s="15">
        <f>B70+B81</f>
        <v>3</v>
      </c>
      <c r="C92" s="10"/>
      <c r="D92" s="15">
        <f>D70+D81</f>
        <v>146</v>
      </c>
      <c r="E92" s="10"/>
      <c r="F92" s="15">
        <f>F70+F81</f>
        <v>191</v>
      </c>
      <c r="G92" s="10"/>
      <c r="H92" s="15">
        <f>H70+H81</f>
        <v>398</v>
      </c>
      <c r="I92" s="10"/>
      <c r="J92" s="15">
        <f>J70+J81</f>
        <v>4</v>
      </c>
      <c r="K92" s="10"/>
      <c r="L92" s="15">
        <f>L70+L81</f>
        <v>120</v>
      </c>
      <c r="M92" s="10"/>
      <c r="N92" s="15">
        <f>N70+N81</f>
        <v>22</v>
      </c>
      <c r="O92" s="10"/>
      <c r="P92" s="15">
        <f>P70+P81</f>
        <v>211</v>
      </c>
      <c r="Q92" s="10"/>
      <c r="R92" s="15">
        <f>P92+N92+L92+J92+H92+F92+D92+B92</f>
        <v>1095</v>
      </c>
      <c r="S92" s="10"/>
    </row>
    <row r="93" spans="1:19" ht="15">
      <c r="A93" s="3" t="s">
        <v>17</v>
      </c>
      <c r="B93" s="17">
        <f>SUM(B91:B92)</f>
        <v>39</v>
      </c>
      <c r="C93" s="11"/>
      <c r="D93" s="17">
        <f>SUM(D91:D92)</f>
        <v>1484</v>
      </c>
      <c r="E93" s="11"/>
      <c r="F93" s="17">
        <f>SUM(F91:F92)</f>
        <v>2385</v>
      </c>
      <c r="G93" s="11"/>
      <c r="H93" s="17">
        <f>SUM(H91:H92)</f>
        <v>7334</v>
      </c>
      <c r="I93" s="11"/>
      <c r="J93" s="17">
        <f>SUM(J91:J92)</f>
        <v>54</v>
      </c>
      <c r="K93" s="11"/>
      <c r="L93" s="17">
        <f>SUM(L91:L92)</f>
        <v>1730</v>
      </c>
      <c r="M93" s="11"/>
      <c r="N93" s="17">
        <f>SUM(N91:N92)</f>
        <v>426</v>
      </c>
      <c r="O93" s="11"/>
      <c r="P93" s="17">
        <f>SUM(P91:P92)</f>
        <v>1218</v>
      </c>
      <c r="Q93" s="11"/>
      <c r="R93" s="17">
        <f>SUM(R91:R92)</f>
        <v>14670</v>
      </c>
      <c r="S93" s="11"/>
    </row>
    <row r="94" ht="15">
      <c r="A94" t="s">
        <v>23</v>
      </c>
    </row>
    <row r="95" ht="15">
      <c r="A95" t="s">
        <v>21</v>
      </c>
    </row>
    <row r="97" spans="1:19" ht="18.75">
      <c r="A97" s="29" t="s">
        <v>24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</row>
    <row r="99" spans="1:19" ht="25.5" customHeight="1">
      <c r="A99" s="25" t="s">
        <v>22</v>
      </c>
      <c r="B99" s="23" t="s">
        <v>9</v>
      </c>
      <c r="C99" s="24"/>
      <c r="D99" s="23" t="s">
        <v>6</v>
      </c>
      <c r="E99" s="24"/>
      <c r="F99" s="23" t="s">
        <v>7</v>
      </c>
      <c r="G99" s="24"/>
      <c r="H99" s="23" t="s">
        <v>8</v>
      </c>
      <c r="I99" s="24"/>
      <c r="J99" s="23" t="s">
        <v>10</v>
      </c>
      <c r="K99" s="24"/>
      <c r="L99" s="23" t="s">
        <v>5</v>
      </c>
      <c r="M99" s="24"/>
      <c r="N99" s="23" t="s">
        <v>11</v>
      </c>
      <c r="O99" s="24"/>
      <c r="P99" s="23" t="s">
        <v>16</v>
      </c>
      <c r="Q99" s="24"/>
      <c r="R99" s="23" t="s">
        <v>17</v>
      </c>
      <c r="S99" s="24"/>
    </row>
    <row r="100" spans="1:19" ht="15">
      <c r="A100" s="26"/>
      <c r="B100" s="5" t="s">
        <v>12</v>
      </c>
      <c r="C100" s="6" t="s">
        <v>14</v>
      </c>
      <c r="D100" s="5" t="s">
        <v>12</v>
      </c>
      <c r="E100" s="6" t="s">
        <v>14</v>
      </c>
      <c r="F100" s="5" t="s">
        <v>12</v>
      </c>
      <c r="G100" s="6" t="s">
        <v>14</v>
      </c>
      <c r="H100" s="5" t="s">
        <v>12</v>
      </c>
      <c r="I100" s="6" t="s">
        <v>14</v>
      </c>
      <c r="J100" s="5" t="s">
        <v>12</v>
      </c>
      <c r="K100" s="6" t="s">
        <v>14</v>
      </c>
      <c r="L100" s="5" t="s">
        <v>12</v>
      </c>
      <c r="M100" s="6" t="s">
        <v>14</v>
      </c>
      <c r="N100" s="5" t="s">
        <v>12</v>
      </c>
      <c r="O100" s="6" t="s">
        <v>14</v>
      </c>
      <c r="P100" s="5" t="s">
        <v>12</v>
      </c>
      <c r="Q100" s="6" t="s">
        <v>14</v>
      </c>
      <c r="R100" s="5" t="s">
        <v>12</v>
      </c>
      <c r="S100" s="6" t="s">
        <v>14</v>
      </c>
    </row>
    <row r="101" spans="1:19" ht="15">
      <c r="A101" s="1" t="s">
        <v>15</v>
      </c>
      <c r="B101" s="14">
        <v>1</v>
      </c>
      <c r="C101" s="7">
        <f>B101/B$106</f>
        <v>0.5</v>
      </c>
      <c r="D101" s="14">
        <v>14</v>
      </c>
      <c r="E101" s="7">
        <f>D101/D$106</f>
        <v>0.23333333333333334</v>
      </c>
      <c r="F101" s="14">
        <v>55</v>
      </c>
      <c r="G101" s="7">
        <f>F101/F$106</f>
        <v>0.3416149068322981</v>
      </c>
      <c r="H101" s="14">
        <v>637</v>
      </c>
      <c r="I101" s="7">
        <f>H101/H$106</f>
        <v>0.7637889688249401</v>
      </c>
      <c r="J101" s="14">
        <v>1</v>
      </c>
      <c r="K101" s="7">
        <f>J101/J$106</f>
        <v>0.25</v>
      </c>
      <c r="L101" s="14">
        <v>5</v>
      </c>
      <c r="M101" s="7">
        <f>L101/L$106</f>
        <v>0.11627906976744186</v>
      </c>
      <c r="N101" s="14">
        <v>7</v>
      </c>
      <c r="O101" s="7">
        <f>N101/N$106</f>
        <v>0.22580645161290322</v>
      </c>
      <c r="P101" s="14">
        <v>34</v>
      </c>
      <c r="Q101" s="7">
        <f>P101/P$106</f>
        <v>0.6538461538461539</v>
      </c>
      <c r="R101" s="14">
        <f>P101+N101+L101+J101+H101+F101+D101+B101</f>
        <v>754</v>
      </c>
      <c r="S101" s="7">
        <f>R101/R$106</f>
        <v>0.6352148272957034</v>
      </c>
    </row>
    <row r="102" spans="1:19" ht="15">
      <c r="A102" s="2" t="s">
        <v>4</v>
      </c>
      <c r="B102" s="15">
        <v>0</v>
      </c>
      <c r="C102" s="8">
        <f>B102/B$106</f>
        <v>0</v>
      </c>
      <c r="D102" s="15">
        <v>12</v>
      </c>
      <c r="E102" s="8">
        <f>D102/D$106</f>
        <v>0.2</v>
      </c>
      <c r="F102" s="15">
        <v>46</v>
      </c>
      <c r="G102" s="8">
        <f>F102/F$106</f>
        <v>0.2857142857142857</v>
      </c>
      <c r="H102" s="15">
        <v>124</v>
      </c>
      <c r="I102" s="8">
        <f>H102/H$106</f>
        <v>0.1486810551558753</v>
      </c>
      <c r="J102" s="15">
        <v>0</v>
      </c>
      <c r="K102" s="8">
        <f>J102/J$106</f>
        <v>0</v>
      </c>
      <c r="L102" s="15">
        <v>11</v>
      </c>
      <c r="M102" s="8">
        <f>L102/L$106</f>
        <v>0.2558139534883721</v>
      </c>
      <c r="N102" s="15">
        <v>10</v>
      </c>
      <c r="O102" s="8">
        <f>N102/N$106</f>
        <v>0.3225806451612903</v>
      </c>
      <c r="P102" s="15">
        <v>10</v>
      </c>
      <c r="Q102" s="8">
        <f>P102/P$106</f>
        <v>0.19230769230769232</v>
      </c>
      <c r="R102" s="15">
        <f>P102+N102+L102+J102+H102+F102+D102+B102</f>
        <v>213</v>
      </c>
      <c r="S102" s="8">
        <f>R102/R$106</f>
        <v>0.17944397641112048</v>
      </c>
    </row>
    <row r="103" spans="1:19" ht="15">
      <c r="A103" s="2" t="s">
        <v>0</v>
      </c>
      <c r="B103" s="15">
        <v>0</v>
      </c>
      <c r="C103" s="8">
        <f>B103/B$106</f>
        <v>0</v>
      </c>
      <c r="D103" s="15">
        <v>3</v>
      </c>
      <c r="E103" s="8">
        <f>D103/D$106</f>
        <v>0.05</v>
      </c>
      <c r="F103" s="15">
        <v>16</v>
      </c>
      <c r="G103" s="8">
        <f>F103/F$106</f>
        <v>0.09937888198757763</v>
      </c>
      <c r="H103" s="15">
        <v>26</v>
      </c>
      <c r="I103" s="8">
        <f>H103/H$106</f>
        <v>0.03117505995203837</v>
      </c>
      <c r="J103" s="15">
        <v>0</v>
      </c>
      <c r="K103" s="8">
        <f>J103/J$106</f>
        <v>0</v>
      </c>
      <c r="L103" s="15">
        <v>8</v>
      </c>
      <c r="M103" s="8">
        <f>L103/L$106</f>
        <v>0.18604651162790697</v>
      </c>
      <c r="N103" s="15">
        <v>2</v>
      </c>
      <c r="O103" s="8">
        <f>N103/N$106</f>
        <v>0.06451612903225806</v>
      </c>
      <c r="P103" s="15">
        <v>0</v>
      </c>
      <c r="Q103" s="8">
        <f>P103/P$106</f>
        <v>0</v>
      </c>
      <c r="R103" s="15">
        <f>P103+N103+L103+J103+H103+F103+D103+B103</f>
        <v>55</v>
      </c>
      <c r="S103" s="8">
        <f>R103/R$106</f>
        <v>0.04633529907329402</v>
      </c>
    </row>
    <row r="104" spans="1:19" ht="15">
      <c r="A104" s="2" t="s">
        <v>1</v>
      </c>
      <c r="B104" s="15">
        <v>0</v>
      </c>
      <c r="C104" s="8">
        <f>B104/B$106</f>
        <v>0</v>
      </c>
      <c r="D104" s="15">
        <v>27</v>
      </c>
      <c r="E104" s="8">
        <f>D104/D$106</f>
        <v>0.45</v>
      </c>
      <c r="F104" s="15">
        <v>33</v>
      </c>
      <c r="G104" s="8">
        <f>F104/F$106</f>
        <v>0.20496894409937888</v>
      </c>
      <c r="H104" s="15">
        <v>38</v>
      </c>
      <c r="I104" s="8">
        <f>H104/H$106</f>
        <v>0.045563549160671464</v>
      </c>
      <c r="J104" s="15">
        <v>1</v>
      </c>
      <c r="K104" s="8">
        <f>J104/J$106</f>
        <v>0.25</v>
      </c>
      <c r="L104" s="15">
        <v>9</v>
      </c>
      <c r="M104" s="8">
        <f>L104/L$106</f>
        <v>0.20930232558139536</v>
      </c>
      <c r="N104" s="15">
        <v>5</v>
      </c>
      <c r="O104" s="8">
        <f>N104/N$106</f>
        <v>0.16129032258064516</v>
      </c>
      <c r="P104" s="15">
        <v>7</v>
      </c>
      <c r="Q104" s="8">
        <f>P104/P$106</f>
        <v>0.1346153846153846</v>
      </c>
      <c r="R104" s="15">
        <f>P104+N104+L104+J104+H104+F104+D104+B104</f>
        <v>120</v>
      </c>
      <c r="S104" s="8">
        <f>R104/R$106</f>
        <v>0.10109519797809605</v>
      </c>
    </row>
    <row r="105" spans="1:19" ht="15">
      <c r="A105" s="2" t="s">
        <v>3</v>
      </c>
      <c r="B105" s="15">
        <v>1</v>
      </c>
      <c r="C105" s="8">
        <f>B105/B$106</f>
        <v>0.5</v>
      </c>
      <c r="D105" s="15">
        <v>4</v>
      </c>
      <c r="E105" s="8">
        <f>D105/D$106</f>
        <v>0.06666666666666667</v>
      </c>
      <c r="F105" s="15">
        <v>11</v>
      </c>
      <c r="G105" s="8">
        <f>F105/F$106</f>
        <v>0.06832298136645963</v>
      </c>
      <c r="H105" s="15">
        <v>9</v>
      </c>
      <c r="I105" s="8">
        <f>H105/H$106</f>
        <v>0.01079136690647482</v>
      </c>
      <c r="J105" s="15">
        <v>2</v>
      </c>
      <c r="K105" s="8">
        <f>J105/J$106</f>
        <v>0.5</v>
      </c>
      <c r="L105" s="15">
        <v>10</v>
      </c>
      <c r="M105" s="8">
        <f>L105/L$106</f>
        <v>0.23255813953488372</v>
      </c>
      <c r="N105" s="15">
        <v>7</v>
      </c>
      <c r="O105" s="8">
        <f>N105/N$106</f>
        <v>0.22580645161290322</v>
      </c>
      <c r="P105" s="15">
        <v>1</v>
      </c>
      <c r="Q105" s="8">
        <f>P105/P$106</f>
        <v>0.019230769230769232</v>
      </c>
      <c r="R105" s="15">
        <f>P105+N105+L105+J105+H105+F105+D105+B105</f>
        <v>45</v>
      </c>
      <c r="S105" s="8">
        <f>R105/R$106</f>
        <v>0.037910699241786014</v>
      </c>
    </row>
    <row r="106" spans="1:19" ht="15">
      <c r="A106" s="4" t="s">
        <v>13</v>
      </c>
      <c r="B106" s="16">
        <f aca="true" t="shared" si="8" ref="B106:S106">SUM(B101:B105)</f>
        <v>2</v>
      </c>
      <c r="C106" s="9">
        <f t="shared" si="8"/>
        <v>1</v>
      </c>
      <c r="D106" s="16">
        <f t="shared" si="8"/>
        <v>60</v>
      </c>
      <c r="E106" s="9">
        <f t="shared" si="8"/>
        <v>1</v>
      </c>
      <c r="F106" s="16">
        <f t="shared" si="8"/>
        <v>161</v>
      </c>
      <c r="G106" s="9">
        <f t="shared" si="8"/>
        <v>1</v>
      </c>
      <c r="H106" s="16">
        <f t="shared" si="8"/>
        <v>834</v>
      </c>
      <c r="I106" s="9">
        <f t="shared" si="8"/>
        <v>1</v>
      </c>
      <c r="J106" s="16">
        <f t="shared" si="8"/>
        <v>4</v>
      </c>
      <c r="K106" s="9">
        <f t="shared" si="8"/>
        <v>1</v>
      </c>
      <c r="L106" s="16">
        <f t="shared" si="8"/>
        <v>43</v>
      </c>
      <c r="M106" s="9">
        <f t="shared" si="8"/>
        <v>1</v>
      </c>
      <c r="N106" s="16">
        <f t="shared" si="8"/>
        <v>31</v>
      </c>
      <c r="O106" s="9">
        <f t="shared" si="8"/>
        <v>0.9999999999999999</v>
      </c>
      <c r="P106" s="16">
        <f t="shared" si="8"/>
        <v>52</v>
      </c>
      <c r="Q106" s="9">
        <f t="shared" si="8"/>
        <v>1</v>
      </c>
      <c r="R106" s="16">
        <f t="shared" si="8"/>
        <v>1187</v>
      </c>
      <c r="S106" s="9">
        <f t="shared" si="8"/>
        <v>1</v>
      </c>
    </row>
    <row r="107" spans="1:19" ht="15">
      <c r="A107" s="2" t="s">
        <v>2</v>
      </c>
      <c r="B107" s="15">
        <v>1</v>
      </c>
      <c r="C107" s="10"/>
      <c r="D107" s="15">
        <v>1</v>
      </c>
      <c r="E107" s="10"/>
      <c r="F107" s="15">
        <v>2</v>
      </c>
      <c r="G107" s="10"/>
      <c r="H107" s="15">
        <v>8</v>
      </c>
      <c r="I107" s="10"/>
      <c r="J107" s="15">
        <v>1</v>
      </c>
      <c r="K107" s="10"/>
      <c r="L107" s="15">
        <v>2</v>
      </c>
      <c r="M107" s="10"/>
      <c r="N107" s="15">
        <v>1</v>
      </c>
      <c r="O107" s="10"/>
      <c r="P107" s="15">
        <v>2</v>
      </c>
      <c r="Q107" s="10"/>
      <c r="R107" s="15">
        <f>P107+N107+L107+J107+H107+F107+D107+B107</f>
        <v>18</v>
      </c>
      <c r="S107" s="10"/>
    </row>
    <row r="108" spans="1:19" ht="15">
      <c r="A108" s="3" t="s">
        <v>17</v>
      </c>
      <c r="B108" s="17">
        <f>SUM(B106:B107)</f>
        <v>3</v>
      </c>
      <c r="C108" s="11"/>
      <c r="D108" s="17">
        <f>SUM(D106:D107)</f>
        <v>61</v>
      </c>
      <c r="E108" s="11"/>
      <c r="F108" s="17">
        <f>SUM(F106:F107)</f>
        <v>163</v>
      </c>
      <c r="G108" s="11"/>
      <c r="H108" s="17">
        <f>SUM(H106:H107)</f>
        <v>842</v>
      </c>
      <c r="I108" s="11"/>
      <c r="J108" s="17">
        <f>SUM(J106:J107)</f>
        <v>5</v>
      </c>
      <c r="K108" s="11"/>
      <c r="L108" s="17">
        <f>SUM(L106:L107)</f>
        <v>45</v>
      </c>
      <c r="M108" s="11"/>
      <c r="N108" s="17">
        <f>SUM(N106:N107)</f>
        <v>32</v>
      </c>
      <c r="O108" s="11"/>
      <c r="P108" s="17">
        <f>SUM(P106:P107)</f>
        <v>54</v>
      </c>
      <c r="Q108" s="11"/>
      <c r="R108" s="17">
        <f>SUM(R106:R107)</f>
        <v>1205</v>
      </c>
      <c r="S108" s="11"/>
    </row>
    <row r="110" spans="1:19" ht="25.5" customHeight="1">
      <c r="A110" s="25" t="s">
        <v>18</v>
      </c>
      <c r="B110" s="23" t="s">
        <v>9</v>
      </c>
      <c r="C110" s="24"/>
      <c r="D110" s="23" t="s">
        <v>6</v>
      </c>
      <c r="E110" s="24"/>
      <c r="F110" s="23" t="s">
        <v>7</v>
      </c>
      <c r="G110" s="24"/>
      <c r="H110" s="23" t="s">
        <v>8</v>
      </c>
      <c r="I110" s="24"/>
      <c r="J110" s="23" t="s">
        <v>10</v>
      </c>
      <c r="K110" s="24"/>
      <c r="L110" s="23" t="s">
        <v>5</v>
      </c>
      <c r="M110" s="24"/>
      <c r="N110" s="23" t="s">
        <v>11</v>
      </c>
      <c r="O110" s="24"/>
      <c r="P110" s="23" t="s">
        <v>16</v>
      </c>
      <c r="Q110" s="24"/>
      <c r="R110" s="23" t="s">
        <v>17</v>
      </c>
      <c r="S110" s="24"/>
    </row>
    <row r="111" spans="1:19" ht="15">
      <c r="A111" s="26"/>
      <c r="B111" s="5" t="s">
        <v>12</v>
      </c>
      <c r="C111" s="6" t="s">
        <v>14</v>
      </c>
      <c r="D111" s="5" t="s">
        <v>12</v>
      </c>
      <c r="E111" s="6" t="s">
        <v>14</v>
      </c>
      <c r="F111" s="5" t="s">
        <v>12</v>
      </c>
      <c r="G111" s="6" t="s">
        <v>14</v>
      </c>
      <c r="H111" s="5" t="s">
        <v>12</v>
      </c>
      <c r="I111" s="6" t="s">
        <v>14</v>
      </c>
      <c r="J111" s="5" t="s">
        <v>12</v>
      </c>
      <c r="K111" s="6" t="s">
        <v>14</v>
      </c>
      <c r="L111" s="5" t="s">
        <v>12</v>
      </c>
      <c r="M111" s="6" t="s">
        <v>14</v>
      </c>
      <c r="N111" s="5" t="s">
        <v>12</v>
      </c>
      <c r="O111" s="6" t="s">
        <v>14</v>
      </c>
      <c r="P111" s="5" t="s">
        <v>12</v>
      </c>
      <c r="Q111" s="6" t="s">
        <v>14</v>
      </c>
      <c r="R111" s="5" t="s">
        <v>12</v>
      </c>
      <c r="S111" s="6" t="s">
        <v>14</v>
      </c>
    </row>
    <row r="112" spans="1:19" ht="15">
      <c r="A112" s="1" t="s">
        <v>15</v>
      </c>
      <c r="B112" s="14">
        <v>15</v>
      </c>
      <c r="C112" s="7">
        <f>B112/B$117</f>
        <v>0.5172413793103449</v>
      </c>
      <c r="D112" s="14">
        <v>254</v>
      </c>
      <c r="E112" s="7">
        <f>D112/D$117</f>
        <v>0.28159645232815966</v>
      </c>
      <c r="F112" s="14">
        <v>547</v>
      </c>
      <c r="G112" s="7">
        <f>F112/F$117</f>
        <v>0.3152737752161383</v>
      </c>
      <c r="H112" s="14">
        <v>3577</v>
      </c>
      <c r="I112" s="7">
        <f>H112/H$117</f>
        <v>0.6916086620262955</v>
      </c>
      <c r="J112" s="14">
        <v>12</v>
      </c>
      <c r="K112" s="7">
        <f>J112/J$117</f>
        <v>0.26666666666666666</v>
      </c>
      <c r="L112" s="14">
        <v>188</v>
      </c>
      <c r="M112" s="7">
        <f>L112/L$117</f>
        <v>0.17200365965233302</v>
      </c>
      <c r="N112" s="14">
        <v>50</v>
      </c>
      <c r="O112" s="7">
        <f>N112/N$117</f>
        <v>0.16339869281045752</v>
      </c>
      <c r="P112" s="14">
        <v>254</v>
      </c>
      <c r="Q112" s="7">
        <f>P112/P$117</f>
        <v>0.40705128205128205</v>
      </c>
      <c r="R112" s="14">
        <f>P112+N112+L112+J112+H112+F112+D112+B112</f>
        <v>4897</v>
      </c>
      <c r="S112" s="7">
        <f>R112/R$117</f>
        <v>0.4943468604885928</v>
      </c>
    </row>
    <row r="113" spans="1:19" ht="15">
      <c r="A113" s="2" t="s">
        <v>4</v>
      </c>
      <c r="B113" s="15">
        <v>4</v>
      </c>
      <c r="C113" s="8">
        <f>B113/B$117</f>
        <v>0.13793103448275862</v>
      </c>
      <c r="D113" s="15">
        <v>161</v>
      </c>
      <c r="E113" s="8">
        <f>D113/D$117</f>
        <v>0.17849223946784923</v>
      </c>
      <c r="F113" s="15">
        <v>524</v>
      </c>
      <c r="G113" s="8">
        <f>F113/F$117</f>
        <v>0.30201729106628245</v>
      </c>
      <c r="H113" s="15">
        <v>843</v>
      </c>
      <c r="I113" s="8">
        <f>H113/H$117</f>
        <v>0.16299303944315546</v>
      </c>
      <c r="J113" s="15">
        <v>11</v>
      </c>
      <c r="K113" s="8">
        <f>J113/J$117</f>
        <v>0.24444444444444444</v>
      </c>
      <c r="L113" s="15">
        <v>246</v>
      </c>
      <c r="M113" s="8">
        <f>L113/L$117</f>
        <v>0.2250686184812443</v>
      </c>
      <c r="N113" s="15">
        <v>90</v>
      </c>
      <c r="O113" s="8">
        <f>N113/N$117</f>
        <v>0.29411764705882354</v>
      </c>
      <c r="P113" s="15">
        <v>119</v>
      </c>
      <c r="Q113" s="8">
        <f>P113/P$117</f>
        <v>0.1907051282051282</v>
      </c>
      <c r="R113" s="15">
        <f>P113+N113+L113+J113+H113+F113+D113+B113</f>
        <v>1998</v>
      </c>
      <c r="S113" s="8">
        <f>R113/R$117</f>
        <v>0.20169594185342216</v>
      </c>
    </row>
    <row r="114" spans="1:19" ht="15">
      <c r="A114" s="2" t="s">
        <v>0</v>
      </c>
      <c r="B114" s="15">
        <v>3</v>
      </c>
      <c r="C114" s="8">
        <f>B114/B$117</f>
        <v>0.10344827586206896</v>
      </c>
      <c r="D114" s="15">
        <v>52</v>
      </c>
      <c r="E114" s="8">
        <f>D114/D$117</f>
        <v>0.057649667405764965</v>
      </c>
      <c r="F114" s="15">
        <v>235</v>
      </c>
      <c r="G114" s="8">
        <f>F114/F$117</f>
        <v>0.13544668587896252</v>
      </c>
      <c r="H114" s="15">
        <v>244</v>
      </c>
      <c r="I114" s="8">
        <f>H114/H$117</f>
        <v>0.04717710750193349</v>
      </c>
      <c r="J114" s="15">
        <v>5</v>
      </c>
      <c r="K114" s="8">
        <f>J114/J$117</f>
        <v>0.1111111111111111</v>
      </c>
      <c r="L114" s="15">
        <v>113</v>
      </c>
      <c r="M114" s="8">
        <f>L114/L$117</f>
        <v>0.10338517840805124</v>
      </c>
      <c r="N114" s="15">
        <v>30</v>
      </c>
      <c r="O114" s="8">
        <f>N114/N$117</f>
        <v>0.09803921568627451</v>
      </c>
      <c r="P114" s="15">
        <v>51</v>
      </c>
      <c r="Q114" s="8">
        <f>P114/P$117</f>
        <v>0.08173076923076923</v>
      </c>
      <c r="R114" s="15">
        <f>P114+N114+L114+J114+H114+F114+D114+B114</f>
        <v>733</v>
      </c>
      <c r="S114" s="8">
        <f>R114/R$117</f>
        <v>0.07399555824752675</v>
      </c>
    </row>
    <row r="115" spans="1:19" ht="15">
      <c r="A115" s="2" t="s">
        <v>1</v>
      </c>
      <c r="B115" s="15">
        <v>5</v>
      </c>
      <c r="C115" s="8">
        <f>B115/B$117</f>
        <v>0.1724137931034483</v>
      </c>
      <c r="D115" s="15">
        <v>342</v>
      </c>
      <c r="E115" s="8">
        <f>D115/D$117</f>
        <v>0.37915742793791574</v>
      </c>
      <c r="F115" s="15">
        <v>290</v>
      </c>
      <c r="G115" s="8">
        <f>F115/F$117</f>
        <v>0.16714697406340057</v>
      </c>
      <c r="H115" s="15">
        <v>356</v>
      </c>
      <c r="I115" s="8">
        <f>H115/H$117</f>
        <v>0.06883217324052592</v>
      </c>
      <c r="J115" s="15">
        <v>11</v>
      </c>
      <c r="K115" s="8">
        <f>J115/J$117</f>
        <v>0.24444444444444444</v>
      </c>
      <c r="L115" s="15">
        <v>307</v>
      </c>
      <c r="M115" s="8">
        <f>L115/L$117</f>
        <v>0.2808783165599268</v>
      </c>
      <c r="N115" s="15">
        <v>86</v>
      </c>
      <c r="O115" s="8">
        <f>N115/N$117</f>
        <v>0.28104575163398693</v>
      </c>
      <c r="P115" s="15">
        <v>134</v>
      </c>
      <c r="Q115" s="8">
        <f>P115/P$117</f>
        <v>0.21474358974358973</v>
      </c>
      <c r="R115" s="15">
        <f>P115+N115+L115+J115+H115+F115+D115+B115</f>
        <v>1531</v>
      </c>
      <c r="S115" s="8">
        <f>R115/R$117</f>
        <v>0.15455279628507976</v>
      </c>
    </row>
    <row r="116" spans="1:19" ht="15">
      <c r="A116" s="2" t="s">
        <v>3</v>
      </c>
      <c r="B116" s="15">
        <v>2</v>
      </c>
      <c r="C116" s="8">
        <f>B116/B$117</f>
        <v>0.06896551724137931</v>
      </c>
      <c r="D116" s="15">
        <v>93</v>
      </c>
      <c r="E116" s="8">
        <f>D116/D$117</f>
        <v>0.10310421286031042</v>
      </c>
      <c r="F116" s="15">
        <v>139</v>
      </c>
      <c r="G116" s="8">
        <f>F116/F$117</f>
        <v>0.08011527377521614</v>
      </c>
      <c r="H116" s="15">
        <v>152</v>
      </c>
      <c r="I116" s="8">
        <f>H116/H$117</f>
        <v>0.029389017788089715</v>
      </c>
      <c r="J116" s="15">
        <v>6</v>
      </c>
      <c r="K116" s="8">
        <f>J116/J$117</f>
        <v>0.13333333333333333</v>
      </c>
      <c r="L116" s="15">
        <v>239</v>
      </c>
      <c r="M116" s="8">
        <f>L116/L$117</f>
        <v>0.21866422689844464</v>
      </c>
      <c r="N116" s="15">
        <v>50</v>
      </c>
      <c r="O116" s="8">
        <f>N116/N$117</f>
        <v>0.16339869281045752</v>
      </c>
      <c r="P116" s="15">
        <v>66</v>
      </c>
      <c r="Q116" s="8">
        <f>P116/P$117</f>
        <v>0.10576923076923077</v>
      </c>
      <c r="R116" s="15">
        <f>P116+N116+L116+J116+H116+F116+D116+B116</f>
        <v>747</v>
      </c>
      <c r="S116" s="8">
        <f>R116/R$117</f>
        <v>0.07540884312537856</v>
      </c>
    </row>
    <row r="117" spans="1:19" ht="15">
      <c r="A117" s="4" t="s">
        <v>13</v>
      </c>
      <c r="B117" s="16">
        <f aca="true" t="shared" si="9" ref="B117:S117">SUM(B112:B116)</f>
        <v>29</v>
      </c>
      <c r="C117" s="9">
        <f t="shared" si="9"/>
        <v>1</v>
      </c>
      <c r="D117" s="16">
        <f t="shared" si="9"/>
        <v>902</v>
      </c>
      <c r="E117" s="9">
        <f t="shared" si="9"/>
        <v>1</v>
      </c>
      <c r="F117" s="16">
        <f t="shared" si="9"/>
        <v>1735</v>
      </c>
      <c r="G117" s="9">
        <f t="shared" si="9"/>
        <v>0.9999999999999999</v>
      </c>
      <c r="H117" s="16">
        <f t="shared" si="9"/>
        <v>5172</v>
      </c>
      <c r="I117" s="9">
        <f t="shared" si="9"/>
        <v>1</v>
      </c>
      <c r="J117" s="16">
        <f t="shared" si="9"/>
        <v>45</v>
      </c>
      <c r="K117" s="9">
        <f t="shared" si="9"/>
        <v>1</v>
      </c>
      <c r="L117" s="16">
        <f t="shared" si="9"/>
        <v>1093</v>
      </c>
      <c r="M117" s="9">
        <f t="shared" si="9"/>
        <v>1</v>
      </c>
      <c r="N117" s="16">
        <f t="shared" si="9"/>
        <v>306</v>
      </c>
      <c r="O117" s="9">
        <f t="shared" si="9"/>
        <v>1</v>
      </c>
      <c r="P117" s="16">
        <f t="shared" si="9"/>
        <v>624</v>
      </c>
      <c r="Q117" s="9">
        <f t="shared" si="9"/>
        <v>1</v>
      </c>
      <c r="R117" s="16">
        <f t="shared" si="9"/>
        <v>9906</v>
      </c>
      <c r="S117" s="9">
        <f t="shared" si="9"/>
        <v>1</v>
      </c>
    </row>
    <row r="118" spans="1:19" ht="15">
      <c r="A118" s="2" t="s">
        <v>2</v>
      </c>
      <c r="B118" s="15">
        <v>4</v>
      </c>
      <c r="C118" s="10"/>
      <c r="D118" s="15">
        <v>172</v>
      </c>
      <c r="E118" s="10"/>
      <c r="F118" s="15">
        <v>322</v>
      </c>
      <c r="G118" s="10"/>
      <c r="H118" s="15">
        <v>606</v>
      </c>
      <c r="I118" s="10"/>
      <c r="J118" s="15">
        <v>9</v>
      </c>
      <c r="K118" s="10"/>
      <c r="L118" s="15">
        <v>131</v>
      </c>
      <c r="M118" s="10"/>
      <c r="N118" s="15">
        <v>43</v>
      </c>
      <c r="O118" s="10"/>
      <c r="P118" s="15">
        <v>234</v>
      </c>
      <c r="Q118" s="10"/>
      <c r="R118" s="15">
        <f>P118+N118+L118+J118+H118+F118+D118+B118</f>
        <v>1521</v>
      </c>
      <c r="S118" s="10"/>
    </row>
    <row r="119" spans="1:19" ht="15">
      <c r="A119" s="3" t="s">
        <v>17</v>
      </c>
      <c r="B119" s="17">
        <f>SUM(B117:B118)</f>
        <v>33</v>
      </c>
      <c r="C119" s="11"/>
      <c r="D119" s="17">
        <f>SUM(D117:D118)</f>
        <v>1074</v>
      </c>
      <c r="E119" s="11"/>
      <c r="F119" s="17">
        <f>SUM(F117:F118)</f>
        <v>2057</v>
      </c>
      <c r="G119" s="11"/>
      <c r="H119" s="17">
        <f>SUM(H117:H118)</f>
        <v>5778</v>
      </c>
      <c r="I119" s="11"/>
      <c r="J119" s="17">
        <f>SUM(J117:J118)</f>
        <v>54</v>
      </c>
      <c r="K119" s="11"/>
      <c r="L119" s="17">
        <f>SUM(L117:L118)</f>
        <v>1224</v>
      </c>
      <c r="M119" s="11"/>
      <c r="N119" s="17">
        <f>SUM(N117:N118)</f>
        <v>349</v>
      </c>
      <c r="O119" s="11"/>
      <c r="P119" s="17">
        <f>SUM(P117:P118)</f>
        <v>858</v>
      </c>
      <c r="Q119" s="11"/>
      <c r="R119" s="17">
        <f>SUM(R117:R118)</f>
        <v>11427</v>
      </c>
      <c r="S119" s="11"/>
    </row>
    <row r="121" spans="1:19" ht="25.5" customHeight="1">
      <c r="A121" s="25" t="s">
        <v>19</v>
      </c>
      <c r="B121" s="27" t="s">
        <v>9</v>
      </c>
      <c r="C121" s="28"/>
      <c r="D121" s="27" t="s">
        <v>6</v>
      </c>
      <c r="E121" s="28"/>
      <c r="F121" s="27" t="s">
        <v>7</v>
      </c>
      <c r="G121" s="28"/>
      <c r="H121" s="27" t="s">
        <v>8</v>
      </c>
      <c r="I121" s="28"/>
      <c r="J121" s="27" t="s">
        <v>10</v>
      </c>
      <c r="K121" s="28"/>
      <c r="L121" s="27" t="s">
        <v>5</v>
      </c>
      <c r="M121" s="28"/>
      <c r="N121" s="27" t="s">
        <v>11</v>
      </c>
      <c r="O121" s="28"/>
      <c r="P121" s="23" t="s">
        <v>16</v>
      </c>
      <c r="Q121" s="24"/>
      <c r="R121" s="23" t="s">
        <v>17</v>
      </c>
      <c r="S121" s="24"/>
    </row>
    <row r="122" spans="1:19" ht="15">
      <c r="A122" s="26"/>
      <c r="B122" s="12" t="s">
        <v>12</v>
      </c>
      <c r="C122" s="13" t="s">
        <v>14</v>
      </c>
      <c r="D122" s="12" t="s">
        <v>12</v>
      </c>
      <c r="E122" s="13" t="s">
        <v>14</v>
      </c>
      <c r="F122" s="12" t="s">
        <v>12</v>
      </c>
      <c r="G122" s="13" t="s">
        <v>14</v>
      </c>
      <c r="H122" s="12" t="s">
        <v>12</v>
      </c>
      <c r="I122" s="13" t="s">
        <v>14</v>
      </c>
      <c r="J122" s="12" t="s">
        <v>12</v>
      </c>
      <c r="K122" s="13" t="s">
        <v>14</v>
      </c>
      <c r="L122" s="12" t="s">
        <v>12</v>
      </c>
      <c r="M122" s="13" t="s">
        <v>14</v>
      </c>
      <c r="N122" s="12" t="s">
        <v>12</v>
      </c>
      <c r="O122" s="13" t="s">
        <v>14</v>
      </c>
      <c r="P122" s="12" t="s">
        <v>12</v>
      </c>
      <c r="Q122" s="13" t="s">
        <v>14</v>
      </c>
      <c r="R122" s="12" t="s">
        <v>12</v>
      </c>
      <c r="S122" s="13" t="s">
        <v>14</v>
      </c>
    </row>
    <row r="123" spans="1:19" ht="15">
      <c r="A123" s="1" t="s">
        <v>15</v>
      </c>
      <c r="B123" s="14">
        <v>5</v>
      </c>
      <c r="C123" s="7">
        <f>B123/B$128</f>
        <v>0.5</v>
      </c>
      <c r="D123" s="14">
        <v>81</v>
      </c>
      <c r="E123" s="7">
        <f>D123/D$128</f>
        <v>0.26384364820846906</v>
      </c>
      <c r="F123" s="14">
        <v>119</v>
      </c>
      <c r="G123" s="7">
        <f>F123/F$128</f>
        <v>0.3324022346368715</v>
      </c>
      <c r="H123" s="14">
        <v>467</v>
      </c>
      <c r="I123" s="7">
        <f>H123/H$128</f>
        <v>0.6959761549925484</v>
      </c>
      <c r="J123" s="14">
        <v>5</v>
      </c>
      <c r="K123" s="7">
        <f>J123/J$128</f>
        <v>0.8333333333333334</v>
      </c>
      <c r="L123" s="14">
        <v>93</v>
      </c>
      <c r="M123" s="7">
        <f>L123/L$128</f>
        <v>0.18093385214007782</v>
      </c>
      <c r="N123" s="14">
        <v>12</v>
      </c>
      <c r="O123" s="7">
        <f>N123/N$128</f>
        <v>0.17647058823529413</v>
      </c>
      <c r="P123" s="14">
        <v>79</v>
      </c>
      <c r="Q123" s="7">
        <f>P123/P$128</f>
        <v>0.3574660633484163</v>
      </c>
      <c r="R123" s="14">
        <f>P123+N123+L123+J123+H123+F123+D123+B123</f>
        <v>861</v>
      </c>
      <c r="S123" s="7">
        <f>R123/R$128</f>
        <v>0.39953596287703014</v>
      </c>
    </row>
    <row r="124" spans="1:19" ht="15">
      <c r="A124" s="2" t="s">
        <v>4</v>
      </c>
      <c r="B124" s="15">
        <v>1</v>
      </c>
      <c r="C124" s="8">
        <f>B124/B$128</f>
        <v>0.1</v>
      </c>
      <c r="D124" s="15">
        <v>49</v>
      </c>
      <c r="E124" s="8">
        <f>D124/D$128</f>
        <v>0.15960912052117263</v>
      </c>
      <c r="F124" s="15">
        <v>90</v>
      </c>
      <c r="G124" s="8">
        <f>F124/F$128</f>
        <v>0.25139664804469275</v>
      </c>
      <c r="H124" s="15">
        <v>103</v>
      </c>
      <c r="I124" s="8">
        <f>H124/H$128</f>
        <v>0.15350223546944858</v>
      </c>
      <c r="J124" s="15">
        <v>1</v>
      </c>
      <c r="K124" s="8">
        <f>J124/J$128</f>
        <v>0.16666666666666666</v>
      </c>
      <c r="L124" s="15">
        <v>96</v>
      </c>
      <c r="M124" s="8">
        <f>L124/L$128</f>
        <v>0.1867704280155642</v>
      </c>
      <c r="N124" s="15">
        <v>16</v>
      </c>
      <c r="O124" s="8">
        <f>N124/N$128</f>
        <v>0.23529411764705882</v>
      </c>
      <c r="P124" s="15">
        <v>25</v>
      </c>
      <c r="Q124" s="8">
        <f>P124/P$128</f>
        <v>0.11312217194570136</v>
      </c>
      <c r="R124" s="15">
        <f>P124+N124+L124+J124+H124+F124+D124+B124</f>
        <v>381</v>
      </c>
      <c r="S124" s="8">
        <f>R124/R$128</f>
        <v>0.17679814385150813</v>
      </c>
    </row>
    <row r="125" spans="1:19" ht="15">
      <c r="A125" s="2" t="s">
        <v>0</v>
      </c>
      <c r="B125" s="15">
        <v>0</v>
      </c>
      <c r="C125" s="8">
        <f>B125/B$128</f>
        <v>0</v>
      </c>
      <c r="D125" s="15">
        <v>16</v>
      </c>
      <c r="E125" s="8">
        <f>D125/D$128</f>
        <v>0.05211726384364821</v>
      </c>
      <c r="F125" s="15">
        <v>41</v>
      </c>
      <c r="G125" s="8">
        <f>F125/F$128</f>
        <v>0.11452513966480447</v>
      </c>
      <c r="H125" s="15">
        <v>20</v>
      </c>
      <c r="I125" s="8">
        <f>H125/H$128</f>
        <v>0.029806259314456036</v>
      </c>
      <c r="J125" s="15">
        <v>0</v>
      </c>
      <c r="K125" s="8">
        <f>J125/J$128</f>
        <v>0</v>
      </c>
      <c r="L125" s="15">
        <v>41</v>
      </c>
      <c r="M125" s="8">
        <f>L125/L$128</f>
        <v>0.07976653696498054</v>
      </c>
      <c r="N125" s="15">
        <v>1</v>
      </c>
      <c r="O125" s="8">
        <f>N125/N$128</f>
        <v>0.014705882352941176</v>
      </c>
      <c r="P125" s="15">
        <v>18</v>
      </c>
      <c r="Q125" s="8">
        <f>P125/P$128</f>
        <v>0.08144796380090498</v>
      </c>
      <c r="R125" s="15">
        <f>P125+N125+L125+J125+H125+F125+D125+B125</f>
        <v>137</v>
      </c>
      <c r="S125" s="8">
        <f>R125/R$128</f>
        <v>0.06357308584686774</v>
      </c>
    </row>
    <row r="126" spans="1:19" ht="15">
      <c r="A126" s="2" t="s">
        <v>1</v>
      </c>
      <c r="B126" s="15">
        <v>3</v>
      </c>
      <c r="C126" s="8">
        <f>B126/B$128</f>
        <v>0.3</v>
      </c>
      <c r="D126" s="15">
        <v>116</v>
      </c>
      <c r="E126" s="8">
        <f>D126/D$128</f>
        <v>0.3778501628664495</v>
      </c>
      <c r="F126" s="15">
        <v>55</v>
      </c>
      <c r="G126" s="8">
        <f>F126/F$128</f>
        <v>0.15363128491620112</v>
      </c>
      <c r="H126" s="15">
        <v>40</v>
      </c>
      <c r="I126" s="8">
        <f>H126/H$128</f>
        <v>0.05961251862891207</v>
      </c>
      <c r="J126" s="15">
        <v>0</v>
      </c>
      <c r="K126" s="8">
        <f>J126/J$128</f>
        <v>0</v>
      </c>
      <c r="L126" s="15">
        <v>110</v>
      </c>
      <c r="M126" s="8">
        <f>L126/L$128</f>
        <v>0.2140077821011673</v>
      </c>
      <c r="N126" s="15">
        <v>17</v>
      </c>
      <c r="O126" s="8">
        <f>N126/N$128</f>
        <v>0.25</v>
      </c>
      <c r="P126" s="15">
        <v>47</v>
      </c>
      <c r="Q126" s="8">
        <f>P126/P$128</f>
        <v>0.21266968325791855</v>
      </c>
      <c r="R126" s="15">
        <f>P126+N126+L126+J126+H126+F126+D126+B126</f>
        <v>388</v>
      </c>
      <c r="S126" s="8">
        <f>R126/R$128</f>
        <v>0.180046403712297</v>
      </c>
    </row>
    <row r="127" spans="1:19" ht="15">
      <c r="A127" s="2" t="s">
        <v>3</v>
      </c>
      <c r="B127" s="15">
        <v>1</v>
      </c>
      <c r="C127" s="8">
        <f>B127/B$128</f>
        <v>0.1</v>
      </c>
      <c r="D127" s="15">
        <v>45</v>
      </c>
      <c r="E127" s="8">
        <f>D127/D$128</f>
        <v>0.1465798045602606</v>
      </c>
      <c r="F127" s="15">
        <v>53</v>
      </c>
      <c r="G127" s="8">
        <f>F127/F$128</f>
        <v>0.14804469273743018</v>
      </c>
      <c r="H127" s="15">
        <v>41</v>
      </c>
      <c r="I127" s="8">
        <f>H127/H$128</f>
        <v>0.06110283159463487</v>
      </c>
      <c r="J127" s="15">
        <v>0</v>
      </c>
      <c r="K127" s="8">
        <f>J127/J$128</f>
        <v>0</v>
      </c>
      <c r="L127" s="15">
        <v>174</v>
      </c>
      <c r="M127" s="8">
        <f>L127/L$128</f>
        <v>0.33852140077821014</v>
      </c>
      <c r="N127" s="15">
        <v>22</v>
      </c>
      <c r="O127" s="8">
        <f>N127/N$128</f>
        <v>0.3235294117647059</v>
      </c>
      <c r="P127" s="15">
        <v>52</v>
      </c>
      <c r="Q127" s="8">
        <f>P127/P$128</f>
        <v>0.23529411764705882</v>
      </c>
      <c r="R127" s="15">
        <f>P127+N127+L127+J127+H127+F127+D127+B127</f>
        <v>388</v>
      </c>
      <c r="S127" s="8">
        <f>R127/R$128</f>
        <v>0.180046403712297</v>
      </c>
    </row>
    <row r="128" spans="1:19" ht="15">
      <c r="A128" s="4" t="s">
        <v>13</v>
      </c>
      <c r="B128" s="16">
        <f>SUM(B121:B127)</f>
        <v>10</v>
      </c>
      <c r="C128" s="9">
        <f aca="true" t="shared" si="10" ref="C128:S128">SUM(C121:C127)</f>
        <v>0.9999999999999999</v>
      </c>
      <c r="D128" s="16">
        <f>SUM(D121:D127)</f>
        <v>307</v>
      </c>
      <c r="E128" s="9">
        <f t="shared" si="10"/>
        <v>1</v>
      </c>
      <c r="F128" s="16">
        <f>SUM(F121:F127)</f>
        <v>358</v>
      </c>
      <c r="G128" s="9">
        <f t="shared" si="10"/>
        <v>1.0000000000000002</v>
      </c>
      <c r="H128" s="16">
        <f t="shared" si="10"/>
        <v>671</v>
      </c>
      <c r="I128" s="9">
        <f t="shared" si="10"/>
        <v>0.9999999999999999</v>
      </c>
      <c r="J128" s="16">
        <f t="shared" si="10"/>
        <v>6</v>
      </c>
      <c r="K128" s="9">
        <f t="shared" si="10"/>
        <v>1</v>
      </c>
      <c r="L128" s="16">
        <f t="shared" si="10"/>
        <v>514</v>
      </c>
      <c r="M128" s="9">
        <f t="shared" si="10"/>
        <v>1</v>
      </c>
      <c r="N128" s="16">
        <f t="shared" si="10"/>
        <v>68</v>
      </c>
      <c r="O128" s="9">
        <f t="shared" si="10"/>
        <v>1</v>
      </c>
      <c r="P128" s="16">
        <f t="shared" si="10"/>
        <v>221</v>
      </c>
      <c r="Q128" s="9">
        <f t="shared" si="10"/>
        <v>1</v>
      </c>
      <c r="R128" s="16">
        <f t="shared" si="10"/>
        <v>2155</v>
      </c>
      <c r="S128" s="9">
        <f t="shared" si="10"/>
        <v>0.9999999999999999</v>
      </c>
    </row>
    <row r="129" spans="1:19" ht="15">
      <c r="A129" s="2" t="s">
        <v>2</v>
      </c>
      <c r="B129" s="15">
        <v>1</v>
      </c>
      <c r="C129" s="10"/>
      <c r="D129" s="15">
        <v>53</v>
      </c>
      <c r="E129" s="10"/>
      <c r="F129" s="15">
        <v>66</v>
      </c>
      <c r="G129" s="10"/>
      <c r="H129" s="15">
        <v>79</v>
      </c>
      <c r="I129" s="10"/>
      <c r="J129" s="15">
        <v>0</v>
      </c>
      <c r="K129" s="10"/>
      <c r="L129" s="15">
        <v>82</v>
      </c>
      <c r="M129" s="10"/>
      <c r="N129" s="15">
        <v>2</v>
      </c>
      <c r="O129" s="10"/>
      <c r="P129" s="15">
        <v>68</v>
      </c>
      <c r="Q129" s="10"/>
      <c r="R129" s="15">
        <f>P129+N129+L129+J129+H129+F129+D129+B129</f>
        <v>351</v>
      </c>
      <c r="S129" s="10"/>
    </row>
    <row r="130" spans="1:19" ht="15">
      <c r="A130" s="3" t="s">
        <v>17</v>
      </c>
      <c r="B130" s="17">
        <f>SUM(B128:B129)</f>
        <v>11</v>
      </c>
      <c r="C130" s="11"/>
      <c r="D130" s="17">
        <f>SUM(D128:D129)</f>
        <v>360</v>
      </c>
      <c r="E130" s="11"/>
      <c r="F130" s="17">
        <f>SUM(F128:F129)</f>
        <v>424</v>
      </c>
      <c r="G130" s="11"/>
      <c r="H130" s="17">
        <f>SUM(H128:H129)</f>
        <v>750</v>
      </c>
      <c r="I130" s="11"/>
      <c r="J130" s="17">
        <f>SUM(J128:J129)</f>
        <v>6</v>
      </c>
      <c r="K130" s="11"/>
      <c r="L130" s="17">
        <f>SUM(L128:L129)</f>
        <v>596</v>
      </c>
      <c r="M130" s="11"/>
      <c r="N130" s="17">
        <f>SUM(N128:N129)</f>
        <v>70</v>
      </c>
      <c r="O130" s="11"/>
      <c r="P130" s="17">
        <f>SUM(P128:P129)</f>
        <v>289</v>
      </c>
      <c r="Q130" s="11"/>
      <c r="R130" s="17">
        <f>SUM(R128:R129)</f>
        <v>2506</v>
      </c>
      <c r="S130" s="11"/>
    </row>
    <row r="132" spans="1:19" ht="25.5" customHeight="1">
      <c r="A132" s="25" t="s">
        <v>20</v>
      </c>
      <c r="B132" s="27" t="s">
        <v>9</v>
      </c>
      <c r="C132" s="28"/>
      <c r="D132" s="27" t="s">
        <v>6</v>
      </c>
      <c r="E132" s="28"/>
      <c r="F132" s="27" t="s">
        <v>7</v>
      </c>
      <c r="G132" s="28"/>
      <c r="H132" s="27" t="s">
        <v>8</v>
      </c>
      <c r="I132" s="28"/>
      <c r="J132" s="27" t="s">
        <v>10</v>
      </c>
      <c r="K132" s="28"/>
      <c r="L132" s="27" t="s">
        <v>5</v>
      </c>
      <c r="M132" s="28"/>
      <c r="N132" s="27" t="s">
        <v>11</v>
      </c>
      <c r="O132" s="28"/>
      <c r="P132" s="23" t="s">
        <v>16</v>
      </c>
      <c r="Q132" s="24"/>
      <c r="R132" s="23" t="s">
        <v>17</v>
      </c>
      <c r="S132" s="24"/>
    </row>
    <row r="133" spans="1:19" ht="15">
      <c r="A133" s="26"/>
      <c r="B133" s="12" t="s">
        <v>12</v>
      </c>
      <c r="C133" s="13" t="s">
        <v>14</v>
      </c>
      <c r="D133" s="12" t="s">
        <v>12</v>
      </c>
      <c r="E133" s="13" t="s">
        <v>14</v>
      </c>
      <c r="F133" s="12" t="s">
        <v>12</v>
      </c>
      <c r="G133" s="13" t="s">
        <v>14</v>
      </c>
      <c r="H133" s="12" t="s">
        <v>12</v>
      </c>
      <c r="I133" s="13" t="s">
        <v>14</v>
      </c>
      <c r="J133" s="12" t="s">
        <v>12</v>
      </c>
      <c r="K133" s="13" t="s">
        <v>14</v>
      </c>
      <c r="L133" s="12" t="s">
        <v>12</v>
      </c>
      <c r="M133" s="13" t="s">
        <v>14</v>
      </c>
      <c r="N133" s="12" t="s">
        <v>12</v>
      </c>
      <c r="O133" s="13" t="s">
        <v>14</v>
      </c>
      <c r="P133" s="12" t="s">
        <v>12</v>
      </c>
      <c r="Q133" s="13" t="s">
        <v>14</v>
      </c>
      <c r="R133" s="12" t="s">
        <v>12</v>
      </c>
      <c r="S133" s="13" t="s">
        <v>14</v>
      </c>
    </row>
    <row r="134" spans="1:19" ht="15">
      <c r="A134" s="1" t="s">
        <v>15</v>
      </c>
      <c r="B134" s="14">
        <f>B112+B123</f>
        <v>20</v>
      </c>
      <c r="C134" s="7">
        <f>B134/B$139</f>
        <v>0.5128205128205128</v>
      </c>
      <c r="D134" s="14">
        <f>D112+D123</f>
        <v>335</v>
      </c>
      <c r="E134" s="7">
        <f>D134/D$139</f>
        <v>0.2770885028949545</v>
      </c>
      <c r="F134" s="14">
        <f>F112+F123</f>
        <v>666</v>
      </c>
      <c r="G134" s="7">
        <f>F134/F$139</f>
        <v>0.31820353559483994</v>
      </c>
      <c r="H134" s="14">
        <f>H112+H123</f>
        <v>4044</v>
      </c>
      <c r="I134" s="7">
        <f>H134/H$139</f>
        <v>0.6921102173540989</v>
      </c>
      <c r="J134" s="14">
        <f>J112+J123</f>
        <v>17</v>
      </c>
      <c r="K134" s="7">
        <f>J134/J$139</f>
        <v>0.3333333333333333</v>
      </c>
      <c r="L134" s="14">
        <f>L112+L123</f>
        <v>281</v>
      </c>
      <c r="M134" s="7">
        <f>L134/L$139</f>
        <v>0.1748599875544493</v>
      </c>
      <c r="N134" s="14">
        <f>N112+N123</f>
        <v>62</v>
      </c>
      <c r="O134" s="7">
        <f>N134/N$139</f>
        <v>0.1657754010695187</v>
      </c>
      <c r="P134" s="14">
        <f>P112+P123</f>
        <v>333</v>
      </c>
      <c r="Q134" s="7">
        <f>P134/P$139</f>
        <v>0.3940828402366864</v>
      </c>
      <c r="R134" s="14">
        <f>P134+N134+L134+J134+H134+F134+D134+B134</f>
        <v>5758</v>
      </c>
      <c r="S134" s="7">
        <f>R134/R$139</f>
        <v>0.47740651687256447</v>
      </c>
    </row>
    <row r="135" spans="1:19" ht="15">
      <c r="A135" s="2" t="s">
        <v>4</v>
      </c>
      <c r="B135" s="15">
        <f>B113+B124</f>
        <v>5</v>
      </c>
      <c r="C135" s="8">
        <f>B135/B$139</f>
        <v>0.1282051282051282</v>
      </c>
      <c r="D135" s="15">
        <f>D113+D124</f>
        <v>210</v>
      </c>
      <c r="E135" s="8">
        <f>D135/D$139</f>
        <v>0.17369727047146402</v>
      </c>
      <c r="F135" s="15">
        <f>F113+F124</f>
        <v>614</v>
      </c>
      <c r="G135" s="8">
        <f>F135/F$139</f>
        <v>0.29335881509794554</v>
      </c>
      <c r="H135" s="15">
        <f>H113+H124</f>
        <v>946</v>
      </c>
      <c r="I135" s="8">
        <f>H135/H$139</f>
        <v>0.16190313195276398</v>
      </c>
      <c r="J135" s="15">
        <f>J113+J124</f>
        <v>12</v>
      </c>
      <c r="K135" s="8">
        <f>J135/J$139</f>
        <v>0.23529411764705882</v>
      </c>
      <c r="L135" s="15">
        <f>L113+L124</f>
        <v>342</v>
      </c>
      <c r="M135" s="8">
        <f>L135/L$139</f>
        <v>0.21281891723708773</v>
      </c>
      <c r="N135" s="15">
        <f>N113+N124</f>
        <v>106</v>
      </c>
      <c r="O135" s="8">
        <f>N135/N$139</f>
        <v>0.28342245989304815</v>
      </c>
      <c r="P135" s="15">
        <f>P113+P124</f>
        <v>144</v>
      </c>
      <c r="Q135" s="8">
        <f>P135/P$139</f>
        <v>0.17041420118343195</v>
      </c>
      <c r="R135" s="15">
        <f>P135+N135+L135+J135+H135+F135+D135+B135</f>
        <v>2379</v>
      </c>
      <c r="S135" s="8">
        <f>R135/R$139</f>
        <v>0.1972473260923638</v>
      </c>
    </row>
    <row r="136" spans="1:19" ht="15">
      <c r="A136" s="2" t="s">
        <v>0</v>
      </c>
      <c r="B136" s="15">
        <f aca="true" t="shared" si="11" ref="B136:D138">B114+B125</f>
        <v>3</v>
      </c>
      <c r="C136" s="8">
        <f>B136/B$139</f>
        <v>0.07692307692307693</v>
      </c>
      <c r="D136" s="15">
        <f t="shared" si="11"/>
        <v>68</v>
      </c>
      <c r="E136" s="8">
        <f>D136/D$139</f>
        <v>0.05624483043837883</v>
      </c>
      <c r="F136" s="15">
        <f>F114+F125</f>
        <v>276</v>
      </c>
      <c r="G136" s="8">
        <f>F136/F$139</f>
        <v>0.13186813186813187</v>
      </c>
      <c r="H136" s="15">
        <f>H114+H125</f>
        <v>264</v>
      </c>
      <c r="I136" s="8">
        <f>H136/H$139</f>
        <v>0.0451822693821667</v>
      </c>
      <c r="J136" s="15">
        <f>J114+J125</f>
        <v>5</v>
      </c>
      <c r="K136" s="8">
        <f>J136/J$139</f>
        <v>0.09803921568627451</v>
      </c>
      <c r="L136" s="15">
        <f>L114+L125</f>
        <v>154</v>
      </c>
      <c r="M136" s="8">
        <f>L136/L$139</f>
        <v>0.09583074051026758</v>
      </c>
      <c r="N136" s="15">
        <f>N114+N125</f>
        <v>31</v>
      </c>
      <c r="O136" s="8">
        <f>N136/N$139</f>
        <v>0.08288770053475936</v>
      </c>
      <c r="P136" s="15">
        <f>P114+P125</f>
        <v>69</v>
      </c>
      <c r="Q136" s="8">
        <f>P136/P$139</f>
        <v>0.08165680473372781</v>
      </c>
      <c r="R136" s="15">
        <f>P136+N136+L136+J136+H136+F136+D136+B136</f>
        <v>870</v>
      </c>
      <c r="S136" s="8">
        <f>R136/R$139</f>
        <v>0.07213332227841804</v>
      </c>
    </row>
    <row r="137" spans="1:19" ht="15">
      <c r="A137" s="2" t="s">
        <v>1</v>
      </c>
      <c r="B137" s="15">
        <f t="shared" si="11"/>
        <v>8</v>
      </c>
      <c r="C137" s="8">
        <f>B137/B$139</f>
        <v>0.20512820512820512</v>
      </c>
      <c r="D137" s="15">
        <f t="shared" si="11"/>
        <v>458</v>
      </c>
      <c r="E137" s="8">
        <f>D137/D$139</f>
        <v>0.37882547559966917</v>
      </c>
      <c r="F137" s="15">
        <f>F115+F126</f>
        <v>345</v>
      </c>
      <c r="G137" s="8">
        <f>F137/F$139</f>
        <v>0.16483516483516483</v>
      </c>
      <c r="H137" s="15">
        <f>H115+H126</f>
        <v>396</v>
      </c>
      <c r="I137" s="8">
        <f>H137/H$139</f>
        <v>0.06777340407325004</v>
      </c>
      <c r="J137" s="15">
        <f>J115+J126</f>
        <v>11</v>
      </c>
      <c r="K137" s="8">
        <f>J137/J$139</f>
        <v>0.21568627450980393</v>
      </c>
      <c r="L137" s="15">
        <f>L115+L126</f>
        <v>417</v>
      </c>
      <c r="M137" s="8">
        <f>L137/L$139</f>
        <v>0.2594897324206596</v>
      </c>
      <c r="N137" s="15">
        <f>N115+N126</f>
        <v>103</v>
      </c>
      <c r="O137" s="8">
        <f>N137/N$139</f>
        <v>0.27540106951871657</v>
      </c>
      <c r="P137" s="15">
        <f>P115+P126</f>
        <v>181</v>
      </c>
      <c r="Q137" s="8">
        <f>P137/P$139</f>
        <v>0.21420118343195266</v>
      </c>
      <c r="R137" s="15">
        <f>P137+N137+L137+J137+H137+F137+D137+B137</f>
        <v>1919</v>
      </c>
      <c r="S137" s="8">
        <f>R137/R$139</f>
        <v>0.15910786833595889</v>
      </c>
    </row>
    <row r="138" spans="1:19" ht="15">
      <c r="A138" s="2" t="s">
        <v>3</v>
      </c>
      <c r="B138" s="15">
        <f t="shared" si="11"/>
        <v>3</v>
      </c>
      <c r="C138" s="8">
        <f>B138/B$139</f>
        <v>0.07692307692307693</v>
      </c>
      <c r="D138" s="15">
        <f t="shared" si="11"/>
        <v>138</v>
      </c>
      <c r="E138" s="8">
        <f>D138/D$139</f>
        <v>0.1141439205955335</v>
      </c>
      <c r="F138" s="15">
        <f>F116+F127</f>
        <v>192</v>
      </c>
      <c r="G138" s="8">
        <f>F138/F$139</f>
        <v>0.09173435260391782</v>
      </c>
      <c r="H138" s="15">
        <f>H116+H127</f>
        <v>193</v>
      </c>
      <c r="I138" s="8">
        <f>H138/H$139</f>
        <v>0.033030977237720346</v>
      </c>
      <c r="J138" s="15">
        <f>J116+J127</f>
        <v>6</v>
      </c>
      <c r="K138" s="8">
        <f>J138/J$139</f>
        <v>0.11764705882352941</v>
      </c>
      <c r="L138" s="15">
        <f>L116+L127</f>
        <v>413</v>
      </c>
      <c r="M138" s="8">
        <f>L138/L$139</f>
        <v>0.2570006222775358</v>
      </c>
      <c r="N138" s="15">
        <f>N116+N127</f>
        <v>72</v>
      </c>
      <c r="O138" s="8">
        <f>N138/N$139</f>
        <v>0.1925133689839572</v>
      </c>
      <c r="P138" s="15">
        <f>P116+P127</f>
        <v>118</v>
      </c>
      <c r="Q138" s="8">
        <f>P138/P$139</f>
        <v>0.13964497041420118</v>
      </c>
      <c r="R138" s="15">
        <f>P138+N138+L138+J138+H138+F138+D138+B138</f>
        <v>1135</v>
      </c>
      <c r="S138" s="8">
        <f>R138/R$139</f>
        <v>0.0941049664206948</v>
      </c>
    </row>
    <row r="139" spans="1:19" ht="15">
      <c r="A139" s="4" t="s">
        <v>13</v>
      </c>
      <c r="B139" s="16">
        <f>SUM(B132:B138)</f>
        <v>39</v>
      </c>
      <c r="C139" s="9">
        <f aca="true" t="shared" si="12" ref="C139:Q139">SUM(C132:C138)</f>
        <v>0.9999999999999998</v>
      </c>
      <c r="D139" s="16">
        <f>SUM(D132:D138)</f>
        <v>1209</v>
      </c>
      <c r="E139" s="9">
        <f t="shared" si="12"/>
        <v>1</v>
      </c>
      <c r="F139" s="16">
        <f>SUM(F132:F138)</f>
        <v>2093</v>
      </c>
      <c r="G139" s="9">
        <f t="shared" si="12"/>
        <v>0.9999999999999999</v>
      </c>
      <c r="H139" s="16">
        <f>SUM(H132:H138)</f>
        <v>5843</v>
      </c>
      <c r="I139" s="9">
        <f t="shared" si="12"/>
        <v>1</v>
      </c>
      <c r="J139" s="16">
        <f>SUM(J132:J138)</f>
        <v>51</v>
      </c>
      <c r="K139" s="9">
        <f t="shared" si="12"/>
        <v>1</v>
      </c>
      <c r="L139" s="16">
        <f>SUM(L132:L138)</f>
        <v>1607</v>
      </c>
      <c r="M139" s="9">
        <f t="shared" si="12"/>
        <v>1</v>
      </c>
      <c r="N139" s="16">
        <f>SUM(N132:N138)</f>
        <v>374</v>
      </c>
      <c r="O139" s="9">
        <f t="shared" si="12"/>
        <v>1</v>
      </c>
      <c r="P139" s="16">
        <f>SUM(P132:P138)</f>
        <v>845</v>
      </c>
      <c r="Q139" s="9">
        <f t="shared" si="12"/>
        <v>1</v>
      </c>
      <c r="R139" s="16">
        <f>SUM(R132:R138)</f>
        <v>12061</v>
      </c>
      <c r="S139" s="9">
        <f>SUM(S132:S138)</f>
        <v>1</v>
      </c>
    </row>
    <row r="140" spans="1:19" ht="15">
      <c r="A140" s="2" t="s">
        <v>2</v>
      </c>
      <c r="B140" s="15">
        <f>B118+B129</f>
        <v>5</v>
      </c>
      <c r="C140" s="10"/>
      <c r="D140" s="15">
        <f>D118+D129</f>
        <v>225</v>
      </c>
      <c r="E140" s="10"/>
      <c r="F140" s="15">
        <f>F118+F129</f>
        <v>388</v>
      </c>
      <c r="G140" s="10"/>
      <c r="H140" s="15">
        <f>H118+H129</f>
        <v>685</v>
      </c>
      <c r="I140" s="10"/>
      <c r="J140" s="15">
        <f>J118+J129</f>
        <v>9</v>
      </c>
      <c r="K140" s="10"/>
      <c r="L140" s="15">
        <f>L118+L129</f>
        <v>213</v>
      </c>
      <c r="M140" s="10"/>
      <c r="N140" s="15">
        <f>N118+N129</f>
        <v>45</v>
      </c>
      <c r="O140" s="10"/>
      <c r="P140" s="15">
        <f>P118+P129</f>
        <v>302</v>
      </c>
      <c r="Q140" s="10"/>
      <c r="R140" s="15">
        <f>P140+N140+L140+J140+H140+F140+D140+B140</f>
        <v>1872</v>
      </c>
      <c r="S140" s="10"/>
    </row>
    <row r="141" spans="1:19" ht="15">
      <c r="A141" s="3" t="s">
        <v>17</v>
      </c>
      <c r="B141" s="17">
        <f>SUM(B139:B140)</f>
        <v>44</v>
      </c>
      <c r="C141" s="11"/>
      <c r="D141" s="17">
        <f>SUM(D139:D140)</f>
        <v>1434</v>
      </c>
      <c r="E141" s="11"/>
      <c r="F141" s="17">
        <f>SUM(F139:F140)</f>
        <v>2481</v>
      </c>
      <c r="G141" s="11"/>
      <c r="H141" s="17">
        <f>SUM(H139:H140)</f>
        <v>6528</v>
      </c>
      <c r="I141" s="11"/>
      <c r="J141" s="17">
        <f>SUM(J139:J140)</f>
        <v>60</v>
      </c>
      <c r="K141" s="11"/>
      <c r="L141" s="17">
        <f>SUM(L139:L140)</f>
        <v>1820</v>
      </c>
      <c r="M141" s="11"/>
      <c r="N141" s="17">
        <f>SUM(N139:N140)</f>
        <v>419</v>
      </c>
      <c r="O141" s="11"/>
      <c r="P141" s="17">
        <f>SUM(P139:P140)</f>
        <v>1147</v>
      </c>
      <c r="Q141" s="11"/>
      <c r="R141" s="17">
        <f>SUM(R139:R140)</f>
        <v>13933</v>
      </c>
      <c r="S141" s="11"/>
    </row>
    <row r="142" ht="15">
      <c r="A142" t="s">
        <v>23</v>
      </c>
    </row>
    <row r="143" ht="15">
      <c r="A143" t="s">
        <v>21</v>
      </c>
    </row>
  </sheetData>
  <sheetProtection/>
  <mergeCells count="123">
    <mergeCell ref="P3:Q3"/>
    <mergeCell ref="P14:Q14"/>
    <mergeCell ref="A1:S1"/>
    <mergeCell ref="A3:A4"/>
    <mergeCell ref="B3:C3"/>
    <mergeCell ref="D3:E3"/>
    <mergeCell ref="F3:G3"/>
    <mergeCell ref="H3:I3"/>
    <mergeCell ref="J3:K3"/>
    <mergeCell ref="L3:M3"/>
    <mergeCell ref="N3:O3"/>
    <mergeCell ref="P25:Q25"/>
    <mergeCell ref="R3:S3"/>
    <mergeCell ref="A14:A15"/>
    <mergeCell ref="B14:C14"/>
    <mergeCell ref="D14:E14"/>
    <mergeCell ref="F14:G14"/>
    <mergeCell ref="H14:I14"/>
    <mergeCell ref="J14:K14"/>
    <mergeCell ref="L14:M14"/>
    <mergeCell ref="N14:O14"/>
    <mergeCell ref="P36:Q36"/>
    <mergeCell ref="R14:S14"/>
    <mergeCell ref="A25:A26"/>
    <mergeCell ref="B25:C25"/>
    <mergeCell ref="D25:E25"/>
    <mergeCell ref="F25:G25"/>
    <mergeCell ref="H25:I25"/>
    <mergeCell ref="J25:K25"/>
    <mergeCell ref="L25:M25"/>
    <mergeCell ref="N25:O25"/>
    <mergeCell ref="R36:S36"/>
    <mergeCell ref="R25:S25"/>
    <mergeCell ref="A36:A37"/>
    <mergeCell ref="B36:C36"/>
    <mergeCell ref="D36:E36"/>
    <mergeCell ref="F36:G36"/>
    <mergeCell ref="H36:I36"/>
    <mergeCell ref="J36:K36"/>
    <mergeCell ref="L36:M36"/>
    <mergeCell ref="N36:O36"/>
    <mergeCell ref="R84:S84"/>
    <mergeCell ref="R73:S73"/>
    <mergeCell ref="A84:A85"/>
    <mergeCell ref="B84:C84"/>
    <mergeCell ref="D84:E84"/>
    <mergeCell ref="F84:G84"/>
    <mergeCell ref="H84:I84"/>
    <mergeCell ref="J84:K84"/>
    <mergeCell ref="L84:M84"/>
    <mergeCell ref="N84:O84"/>
    <mergeCell ref="P84:Q84"/>
    <mergeCell ref="R62:S62"/>
    <mergeCell ref="A73:A74"/>
    <mergeCell ref="B73:C73"/>
    <mergeCell ref="D73:E73"/>
    <mergeCell ref="F73:G73"/>
    <mergeCell ref="H73:I73"/>
    <mergeCell ref="J73:K73"/>
    <mergeCell ref="L73:M73"/>
    <mergeCell ref="N73:O73"/>
    <mergeCell ref="P73:Q73"/>
    <mergeCell ref="R51:S51"/>
    <mergeCell ref="A62:A63"/>
    <mergeCell ref="B62:C62"/>
    <mergeCell ref="D62:E62"/>
    <mergeCell ref="F62:G62"/>
    <mergeCell ref="H62:I62"/>
    <mergeCell ref="J62:K62"/>
    <mergeCell ref="L62:M62"/>
    <mergeCell ref="N62:O62"/>
    <mergeCell ref="P62:Q62"/>
    <mergeCell ref="A49:S49"/>
    <mergeCell ref="A51:A52"/>
    <mergeCell ref="B51:C51"/>
    <mergeCell ref="D51:E51"/>
    <mergeCell ref="F51:G51"/>
    <mergeCell ref="H51:I51"/>
    <mergeCell ref="J51:K51"/>
    <mergeCell ref="L51:M51"/>
    <mergeCell ref="N51:O51"/>
    <mergeCell ref="P51:Q51"/>
    <mergeCell ref="A132:A133"/>
    <mergeCell ref="B132:C132"/>
    <mergeCell ref="D132:E132"/>
    <mergeCell ref="F132:G132"/>
    <mergeCell ref="H132:I132"/>
    <mergeCell ref="J132:K132"/>
    <mergeCell ref="L110:M110"/>
    <mergeCell ref="N110:O110"/>
    <mergeCell ref="P110:Q110"/>
    <mergeCell ref="L132:M132"/>
    <mergeCell ref="N132:O132"/>
    <mergeCell ref="P132:Q132"/>
    <mergeCell ref="L121:M121"/>
    <mergeCell ref="N121:O121"/>
    <mergeCell ref="P121:Q121"/>
    <mergeCell ref="A110:A111"/>
    <mergeCell ref="B110:C110"/>
    <mergeCell ref="D110:E110"/>
    <mergeCell ref="F110:G110"/>
    <mergeCell ref="H110:I110"/>
    <mergeCell ref="J110:K110"/>
    <mergeCell ref="J121:K121"/>
    <mergeCell ref="A97:S97"/>
    <mergeCell ref="A99:A100"/>
    <mergeCell ref="B99:C99"/>
    <mergeCell ref="D99:E99"/>
    <mergeCell ref="F99:G99"/>
    <mergeCell ref="H99:I99"/>
    <mergeCell ref="J99:K99"/>
    <mergeCell ref="L99:M99"/>
    <mergeCell ref="N99:O99"/>
    <mergeCell ref="R121:S121"/>
    <mergeCell ref="R99:S99"/>
    <mergeCell ref="R110:S110"/>
    <mergeCell ref="R132:S132"/>
    <mergeCell ref="P99:Q99"/>
    <mergeCell ref="A121:A122"/>
    <mergeCell ref="B121:C121"/>
    <mergeCell ref="D121:E121"/>
    <mergeCell ref="F121:G121"/>
    <mergeCell ref="H121:I121"/>
  </mergeCells>
  <printOptions horizontalCentered="1"/>
  <pageMargins left="1" right="1" top="0.25" bottom="0.5" header="0.3" footer="0.3"/>
  <pageSetup fitToHeight="0" fitToWidth="1" horizontalDpi="600" verticalDpi="600" orientation="landscape" scale="75" r:id="rId1"/>
  <headerFooter>
    <oddFooter>&amp;L&amp;"Arial,Regular"&amp;9CSUDH Institutional Research, Assessment and Planning
January 14, 2015&amp;R&amp;"Arial,Regular"&amp;9Page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Jyenny Babcock</dc:creator>
  <cp:keywords/>
  <dc:description/>
  <cp:lastModifiedBy>Claudia M. Orozco</cp:lastModifiedBy>
  <cp:lastPrinted>2015-01-14T23:10:10Z</cp:lastPrinted>
  <dcterms:created xsi:type="dcterms:W3CDTF">2011-12-21T18:21:53Z</dcterms:created>
  <dcterms:modified xsi:type="dcterms:W3CDTF">2015-01-17T00:26:24Z</dcterms:modified>
  <cp:category/>
  <cp:version/>
  <cp:contentType/>
  <cp:contentStatus/>
</cp:coreProperties>
</file>